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defaultThemeVersion="124226"/>
  <mc:AlternateContent xmlns:mc="http://schemas.openxmlformats.org/markup-compatibility/2006">
    <mc:Choice Requires="x15">
      <x15ac:absPath xmlns:x15ac="http://schemas.microsoft.com/office/spreadsheetml/2010/11/ac" url="\\Nach\d\Мои документы\2017 г\1 Красногорский муниципальный район\Бюджет КМР 2017-2019\2 Уточнения бюджета 2017\1 Уточнение февраль 2017\В СД уточнение 1 февраль 2017\"/>
    </mc:Choice>
  </mc:AlternateContent>
  <bookViews>
    <workbookView xWindow="132" yWindow="1200" windowWidth="15168" windowHeight="7752"/>
  </bookViews>
  <sheets>
    <sheet name="2016" sheetId="1" r:id="rId1"/>
  </sheets>
  <definedNames>
    <definedName name="_xlnm._FilterDatabase" localSheetId="0" hidden="1">'2016'!$A$4:$D$1161</definedName>
    <definedName name="_xlnm.Print_Titles" localSheetId="0">'2016'!$4:$4</definedName>
    <definedName name="_xlnm.Print_Area" localSheetId="0">'2016'!$A$1:$D$1161</definedName>
  </definedNames>
  <calcPr calcId="162913"/>
</workbook>
</file>

<file path=xl/calcChain.xml><?xml version="1.0" encoding="utf-8"?>
<calcChain xmlns="http://schemas.openxmlformats.org/spreadsheetml/2006/main">
  <c r="D460" i="1" l="1"/>
  <c r="D465" i="1"/>
  <c r="D102" i="1" l="1"/>
  <c r="D702" i="1" l="1"/>
  <c r="D703" i="1"/>
  <c r="D910" i="1" l="1"/>
  <c r="D684" i="1" l="1"/>
  <c r="D642" i="1"/>
  <c r="D920" i="1"/>
  <c r="D981" i="1" l="1"/>
  <c r="D953" i="1"/>
  <c r="D952" i="1" s="1"/>
  <c r="D951" i="1" s="1"/>
  <c r="D1148" i="1" l="1"/>
  <c r="D1147" i="1" s="1"/>
  <c r="D1146" i="1" s="1"/>
  <c r="D1125" i="1" l="1"/>
  <c r="D916" i="1" l="1"/>
  <c r="D912" i="1" l="1"/>
  <c r="D919" i="1" l="1"/>
  <c r="D911" i="1"/>
  <c r="D1142" i="1" l="1"/>
  <c r="D1141" i="1" s="1"/>
  <c r="D873" i="1" l="1"/>
  <c r="D869" i="1" l="1"/>
  <c r="D141" i="1" l="1"/>
  <c r="D140" i="1" s="1"/>
  <c r="D139" i="1" s="1"/>
  <c r="D138" i="1" s="1"/>
  <c r="D119" i="1" l="1"/>
  <c r="D494" i="1" l="1"/>
  <c r="D890" i="1" l="1"/>
  <c r="D937" i="1" l="1"/>
  <c r="D936" i="1" s="1"/>
  <c r="D817" i="1" l="1"/>
  <c r="D816" i="1" s="1"/>
  <c r="D1119" i="1" l="1"/>
  <c r="D1117" i="1"/>
  <c r="D1116" i="1"/>
  <c r="D222" i="1" l="1"/>
  <c r="D220" i="1"/>
  <c r="D49" i="1" l="1"/>
  <c r="D498" i="1" l="1"/>
  <c r="D699" i="1" l="1"/>
  <c r="D697" i="1"/>
  <c r="D898" i="1"/>
  <c r="D556" i="1"/>
  <c r="D555" i="1" s="1"/>
  <c r="D554" i="1" s="1"/>
  <c r="D894" i="1"/>
  <c r="D1024" i="1" l="1"/>
  <c r="D279" i="1" l="1"/>
  <c r="D39" i="1" l="1"/>
  <c r="D38" i="1" s="1"/>
  <c r="D37" i="1" s="1"/>
  <c r="D36" i="1"/>
  <c r="D32" i="1"/>
  <c r="D28" i="1"/>
  <c r="D24" i="1"/>
  <c r="D850" i="1" l="1"/>
  <c r="D570" i="1" l="1"/>
  <c r="D1017" i="1" l="1"/>
  <c r="D1016" i="1" s="1"/>
  <c r="D1015" i="1" s="1"/>
  <c r="D1014" i="1" s="1"/>
  <c r="D1013" i="1" s="1"/>
  <c r="D1095" i="1"/>
  <c r="D1040" i="1" l="1"/>
  <c r="D262" i="1" l="1"/>
  <c r="D631" i="1" l="1"/>
  <c r="D634" i="1"/>
  <c r="D633" i="1" l="1"/>
  <c r="D632" i="1" s="1"/>
  <c r="D630" i="1"/>
  <c r="D629" i="1" s="1"/>
  <c r="D628" i="1" l="1"/>
  <c r="D748" i="1" l="1"/>
  <c r="D60" i="1"/>
  <c r="D761" i="1"/>
  <c r="D757" i="1"/>
  <c r="D753" i="1"/>
  <c r="D744" i="1"/>
  <c r="D732" i="1"/>
  <c r="D611" i="1"/>
  <c r="D589" i="1"/>
  <c r="D583" i="1"/>
  <c r="D576" i="1"/>
  <c r="D569" i="1"/>
  <c r="D543" i="1"/>
  <c r="D533" i="1"/>
  <c r="D466" i="1"/>
  <c r="D440" i="1"/>
  <c r="D435" i="1"/>
  <c r="D307" i="1"/>
  <c r="D132" i="1"/>
  <c r="D126" i="1"/>
  <c r="D75" i="1"/>
  <c r="D52" i="1"/>
  <c r="D18" i="1"/>
  <c r="D191" i="1" l="1"/>
  <c r="D194" i="1"/>
  <c r="D193" i="1" s="1"/>
  <c r="D192" i="1" s="1"/>
  <c r="D111" i="1" l="1"/>
  <c r="D538" i="1" l="1"/>
  <c r="D537" i="1" s="1"/>
  <c r="D427" i="1" l="1"/>
  <c r="D426" i="1" s="1"/>
  <c r="D452" i="1"/>
  <c r="D451" i="1" s="1"/>
  <c r="D450" i="1" s="1"/>
  <c r="D1023" i="1" l="1"/>
  <c r="D1022" i="1" s="1"/>
  <c r="D1021" i="1" s="1"/>
  <c r="D1027" i="1"/>
  <c r="D1026" i="1" s="1"/>
  <c r="D1025" i="1" s="1"/>
  <c r="D1032" i="1"/>
  <c r="D1031" i="1" s="1"/>
  <c r="D1020" i="1" l="1"/>
  <c r="D1030" i="1"/>
  <c r="D1029" i="1" s="1"/>
  <c r="D1111" i="1"/>
  <c r="D1019" i="1" l="1"/>
  <c r="D897" i="1" l="1"/>
  <c r="D803" i="1" l="1"/>
  <c r="D1094" i="1" l="1"/>
  <c r="D1093" i="1" s="1"/>
  <c r="D1092" i="1" s="1"/>
  <c r="D1091" i="1" s="1"/>
  <c r="D1089" i="1"/>
  <c r="D1088" i="1" s="1"/>
  <c r="D1085" i="1"/>
  <c r="D1084" i="1" s="1"/>
  <c r="D1073" i="1"/>
  <c r="D1072" i="1" s="1"/>
  <c r="D1071" i="1" s="1"/>
  <c r="D1083" i="1" l="1"/>
  <c r="D1070" i="1" s="1"/>
  <c r="D1069" i="1" s="1"/>
  <c r="D1068" i="1" s="1"/>
  <c r="D1067" i="1" s="1"/>
  <c r="D347" i="1" l="1"/>
  <c r="D346" i="1" s="1"/>
  <c r="D343" i="1"/>
  <c r="D342" i="1" s="1"/>
  <c r="D338" i="1"/>
  <c r="D337" i="1" s="1"/>
  <c r="D335" i="1"/>
  <c r="D334" i="1" s="1"/>
  <c r="D333" i="1" s="1"/>
  <c r="D330" i="1"/>
  <c r="D329" i="1" s="1"/>
  <c r="D325" i="1"/>
  <c r="D324" i="1" s="1"/>
  <c r="D320" i="1"/>
  <c r="D319" i="1" s="1"/>
  <c r="D318" i="1" s="1"/>
  <c r="D316" i="1"/>
  <c r="D315" i="1" s="1"/>
  <c r="D314" i="1" s="1"/>
  <c r="D311" i="1"/>
  <c r="D310" i="1" s="1"/>
  <c r="D309" i="1" s="1"/>
  <c r="D305" i="1"/>
  <c r="D304" i="1" s="1"/>
  <c r="D302" i="1"/>
  <c r="D300" i="1"/>
  <c r="D299" i="1" s="1"/>
  <c r="D294" i="1"/>
  <c r="D292" i="1"/>
  <c r="D288" i="1"/>
  <c r="D287" i="1" s="1"/>
  <c r="D285" i="1"/>
  <c r="D283" i="1"/>
  <c r="D278" i="1"/>
  <c r="D274" i="1"/>
  <c r="D273" i="1" s="1"/>
  <c r="D270" i="1"/>
  <c r="D269" i="1" s="1"/>
  <c r="D268" i="1" s="1"/>
  <c r="D265" i="1"/>
  <c r="D264" i="1" s="1"/>
  <c r="D263" i="1" s="1"/>
  <c r="D261" i="1"/>
  <c r="D260" i="1" s="1"/>
  <c r="D259" i="1" s="1"/>
  <c r="D257" i="1"/>
  <c r="D256" i="1" s="1"/>
  <c r="D255" i="1" s="1"/>
  <c r="D313" i="1" l="1"/>
  <c r="D282" i="1"/>
  <c r="D272" i="1" s="1"/>
  <c r="D254" i="1"/>
  <c r="D323" i="1"/>
  <c r="D336" i="1"/>
  <c r="D291" i="1"/>
  <c r="D290" i="1" s="1"/>
  <c r="D298" i="1"/>
  <c r="D297" i="1" s="1"/>
  <c r="D296" i="1" l="1"/>
  <c r="D322" i="1"/>
  <c r="D267" i="1"/>
  <c r="D253" i="1" s="1"/>
  <c r="D252" i="1" l="1"/>
  <c r="D1064" i="1"/>
  <c r="D1063" i="1" s="1"/>
  <c r="D1060" i="1"/>
  <c r="D1059" i="1" s="1"/>
  <c r="D1055" i="1"/>
  <c r="D1054" i="1" s="1"/>
  <c r="D1051" i="1"/>
  <c r="D1050" i="1" s="1"/>
  <c r="D1049" i="1" s="1"/>
  <c r="D1047" i="1"/>
  <c r="D1046" i="1" s="1"/>
  <c r="D1045" i="1" s="1"/>
  <c r="D1043" i="1"/>
  <c r="D1042" i="1" s="1"/>
  <c r="D1041" i="1" s="1"/>
  <c r="D1039" i="1"/>
  <c r="D1038" i="1" s="1"/>
  <c r="D1037" i="1" s="1"/>
  <c r="D931" i="1"/>
  <c r="D930" i="1" s="1"/>
  <c r="D928" i="1"/>
  <c r="D927" i="1" s="1"/>
  <c r="D924" i="1"/>
  <c r="D923" i="1" s="1"/>
  <c r="D922" i="1" s="1"/>
  <c r="D918" i="1"/>
  <c r="D917" i="1" s="1"/>
  <c r="D914" i="1"/>
  <c r="D913" i="1" s="1"/>
  <c r="D905" i="1"/>
  <c r="D904" i="1" s="1"/>
  <c r="D903" i="1" s="1"/>
  <c r="D901" i="1"/>
  <c r="D900" i="1" s="1"/>
  <c r="D899" i="1" s="1"/>
  <c r="D896" i="1"/>
  <c r="D895" i="1" s="1"/>
  <c r="D893" i="1"/>
  <c r="D892" i="1" s="1"/>
  <c r="D891" i="1" s="1"/>
  <c r="D889" i="1"/>
  <c r="D888" i="1" s="1"/>
  <c r="D887" i="1" s="1"/>
  <c r="D884" i="1"/>
  <c r="D883" i="1" s="1"/>
  <c r="D882" i="1" s="1"/>
  <c r="D880" i="1"/>
  <c r="D879" i="1" s="1"/>
  <c r="D878" i="1" s="1"/>
  <c r="D876" i="1"/>
  <c r="D875" i="1" s="1"/>
  <c r="D874" i="1" s="1"/>
  <c r="D872" i="1"/>
  <c r="D871" i="1" s="1"/>
  <c r="D870" i="1" s="1"/>
  <c r="D868" i="1"/>
  <c r="D867" i="1" s="1"/>
  <c r="D866" i="1" s="1"/>
  <c r="D738" i="1"/>
  <c r="D737" i="1" s="1"/>
  <c r="D736" i="1" s="1"/>
  <c r="D735" i="1" s="1"/>
  <c r="D734" i="1" s="1"/>
  <c r="D731" i="1"/>
  <c r="D730" i="1" s="1"/>
  <c r="D728" i="1"/>
  <c r="D726" i="1"/>
  <c r="D723" i="1"/>
  <c r="D722" i="1" s="1"/>
  <c r="D717" i="1"/>
  <c r="D716" i="1" s="1"/>
  <c r="D715" i="1" s="1"/>
  <c r="D714" i="1" s="1"/>
  <c r="D712" i="1"/>
  <c r="D711" i="1" s="1"/>
  <c r="D710" i="1" s="1"/>
  <c r="D709" i="1" s="1"/>
  <c r="D705" i="1"/>
  <c r="D704" i="1" s="1"/>
  <c r="D701" i="1"/>
  <c r="D700" i="1" s="1"/>
  <c r="D696" i="1"/>
  <c r="D695" i="1" s="1"/>
  <c r="D692" i="1"/>
  <c r="D691" i="1" s="1"/>
  <c r="D690" i="1" s="1"/>
  <c r="D687" i="1"/>
  <c r="D686" i="1" s="1"/>
  <c r="D685" i="1" s="1"/>
  <c r="D683" i="1"/>
  <c r="D682" i="1" s="1"/>
  <c r="D681" i="1" s="1"/>
  <c r="D678" i="1"/>
  <c r="D677" i="1" s="1"/>
  <c r="D675" i="1"/>
  <c r="D674" i="1" s="1"/>
  <c r="D673" i="1" s="1"/>
  <c r="D669" i="1"/>
  <c r="D667" i="1"/>
  <c r="D664" i="1"/>
  <c r="D663" i="1" s="1"/>
  <c r="D659" i="1"/>
  <c r="D658" i="1" s="1"/>
  <c r="D656" i="1"/>
  <c r="D655" i="1" s="1"/>
  <c r="D651" i="1"/>
  <c r="D649" i="1"/>
  <c r="D646" i="1"/>
  <c r="D645" i="1" s="1"/>
  <c r="D641" i="1"/>
  <c r="D640" i="1" s="1"/>
  <c r="D639" i="1" s="1"/>
  <c r="D560" i="1"/>
  <c r="D559" i="1" s="1"/>
  <c r="D558" i="1" s="1"/>
  <c r="D552" i="1"/>
  <c r="D551" i="1" s="1"/>
  <c r="D550" i="1" s="1"/>
  <c r="D548" i="1"/>
  <c r="D547" i="1" s="1"/>
  <c r="D546" i="1" s="1"/>
  <c r="D541" i="1"/>
  <c r="D531" i="1"/>
  <c r="D530" i="1" s="1"/>
  <c r="D529" i="1" s="1"/>
  <c r="D528" i="1" s="1"/>
  <c r="D526" i="1"/>
  <c r="D525" i="1" s="1"/>
  <c r="D524" i="1" s="1"/>
  <c r="D522" i="1"/>
  <c r="D521" i="1" s="1"/>
  <c r="D520" i="1" s="1"/>
  <c r="D519" i="1"/>
  <c r="D518" i="1" s="1"/>
  <c r="D517" i="1" s="1"/>
  <c r="D516" i="1" s="1"/>
  <c r="D513" i="1"/>
  <c r="D512" i="1" s="1"/>
  <c r="D511" i="1" s="1"/>
  <c r="D509" i="1"/>
  <c r="D508" i="1" s="1"/>
  <c r="D507" i="1" s="1"/>
  <c r="D505" i="1"/>
  <c r="D504" i="1" s="1"/>
  <c r="D503" i="1" s="1"/>
  <c r="D501" i="1"/>
  <c r="D500" i="1" s="1"/>
  <c r="D499" i="1" s="1"/>
  <c r="D497" i="1"/>
  <c r="D496" i="1" s="1"/>
  <c r="D495" i="1" s="1"/>
  <c r="D493" i="1"/>
  <c r="D492" i="1" s="1"/>
  <c r="D491" i="1" s="1"/>
  <c r="D545" i="1" l="1"/>
  <c r="D638" i="1"/>
  <c r="D648" i="1"/>
  <c r="D644" i="1" s="1"/>
  <c r="D643" i="1" s="1"/>
  <c r="D909" i="1"/>
  <c r="D908" i="1" s="1"/>
  <c r="D907" i="1" s="1"/>
  <c r="D886" i="1" s="1"/>
  <c r="D725" i="1"/>
  <c r="D721" i="1" s="1"/>
  <c r="D720" i="1" s="1"/>
  <c r="D719" i="1" s="1"/>
  <c r="D654" i="1"/>
  <c r="D653" i="1" s="1"/>
  <c r="D666" i="1"/>
  <c r="D662" i="1" s="1"/>
  <c r="D661" i="1" s="1"/>
  <c r="D1053" i="1"/>
  <c r="D1036" i="1" s="1"/>
  <c r="D1035" i="1" s="1"/>
  <c r="D694" i="1"/>
  <c r="D689" i="1" s="1"/>
  <c r="D680" i="1"/>
  <c r="D540" i="1"/>
  <c r="D926" i="1"/>
  <c r="D921" i="1" s="1"/>
  <c r="D865" i="1"/>
  <c r="D672" i="1"/>
  <c r="D708" i="1"/>
  <c r="D515" i="1"/>
  <c r="D490" i="1"/>
  <c r="D1121" i="1"/>
  <c r="D1105" i="1"/>
  <c r="D1104" i="1" s="1"/>
  <c r="D1103" i="1" s="1"/>
  <c r="D1101" i="1"/>
  <c r="D1100" i="1" s="1"/>
  <c r="D1099" i="1" s="1"/>
  <c r="D536" i="1" l="1"/>
  <c r="D535" i="1" s="1"/>
  <c r="D489" i="1" s="1"/>
  <c r="D637" i="1"/>
  <c r="D1098" i="1"/>
  <c r="D1097" i="1" s="1"/>
  <c r="D864" i="1"/>
  <c r="D671" i="1"/>
  <c r="D636" i="1" l="1"/>
  <c r="D840" i="1"/>
  <c r="D839" i="1" s="1"/>
  <c r="D949" i="1" l="1"/>
  <c r="D948" i="1" s="1"/>
  <c r="D945" i="1"/>
  <c r="D944" i="1" s="1"/>
  <c r="D943" i="1" s="1"/>
  <c r="D999" i="1" l="1"/>
  <c r="D998" i="1" s="1"/>
  <c r="D997" i="1" s="1"/>
  <c r="D996" i="1" s="1"/>
  <c r="D993" i="1"/>
  <c r="D989" i="1"/>
  <c r="D988" i="1" s="1"/>
  <c r="D987" i="1" s="1"/>
  <c r="D980" i="1"/>
  <c r="D979" i="1" s="1"/>
  <c r="D985" i="1"/>
  <c r="D984" i="1" s="1"/>
  <c r="D983" i="1" s="1"/>
  <c r="D973" i="1"/>
  <c r="D972" i="1" s="1"/>
  <c r="D971" i="1" s="1"/>
  <c r="D791" i="1" l="1"/>
  <c r="D790" i="1" s="1"/>
  <c r="D789" i="1" s="1"/>
  <c r="D844" i="1" l="1"/>
  <c r="D977" i="1" l="1"/>
  <c r="D976" i="1" s="1"/>
  <c r="D975" i="1" s="1"/>
  <c r="D992" i="1"/>
  <c r="D991" i="1" s="1"/>
  <c r="D224" i="1" l="1"/>
  <c r="D245" i="1"/>
  <c r="D170" i="1" l="1"/>
  <c r="D82" i="1" l="1"/>
  <c r="D81" i="1" s="1"/>
  <c r="D23" i="1"/>
  <c r="D12" i="1"/>
  <c r="D15" i="1"/>
  <c r="D181" i="1" l="1"/>
  <c r="D118" i="1" l="1"/>
  <c r="D835" i="1" l="1"/>
  <c r="D834" i="1" s="1"/>
  <c r="D802" i="1"/>
  <c r="D807" i="1"/>
  <c r="D806" i="1" s="1"/>
  <c r="D830" i="1"/>
  <c r="D829" i="1" s="1"/>
  <c r="D828" i="1" s="1"/>
  <c r="D854" i="1"/>
  <c r="D853" i="1" s="1"/>
  <c r="D852" i="1" s="1"/>
  <c r="D849" i="1"/>
  <c r="D848" i="1" s="1"/>
  <c r="D847" i="1" s="1"/>
  <c r="D843" i="1"/>
  <c r="D859" i="1"/>
  <c r="D858" i="1" s="1"/>
  <c r="D833" i="1" l="1"/>
  <c r="D147" i="1"/>
  <c r="D146" i="1" s="1"/>
  <c r="D820" i="1" l="1"/>
  <c r="D819" i="1" s="1"/>
  <c r="D815" i="1" s="1"/>
  <c r="D825" i="1"/>
  <c r="D824" i="1" s="1"/>
  <c r="D823" i="1" s="1"/>
  <c r="D822" i="1" s="1"/>
  <c r="D813" i="1"/>
  <c r="D812" i="1" s="1"/>
  <c r="D811" i="1" s="1"/>
  <c r="D798" i="1"/>
  <c r="D797" i="1" s="1"/>
  <c r="D796" i="1" s="1"/>
  <c r="D787" i="1"/>
  <c r="D786" i="1" s="1"/>
  <c r="D785" i="1" s="1"/>
  <c r="D784" i="1" s="1"/>
  <c r="D783" i="1" s="1"/>
  <c r="D810" i="1" l="1"/>
  <c r="D795" i="1"/>
  <c r="D794" i="1"/>
  <c r="D969" i="1"/>
  <c r="D968" i="1" s="1"/>
  <c r="D967" i="1" s="1"/>
  <c r="D966" i="1" s="1"/>
  <c r="D965" i="1" l="1"/>
  <c r="D587" i="1"/>
  <c r="D586" i="1" s="1"/>
  <c r="D597" i="1"/>
  <c r="D585" i="1" l="1"/>
  <c r="D582" i="1"/>
  <c r="D580" i="1" l="1"/>
  <c r="D579" i="1" s="1"/>
  <c r="D578" i="1" s="1"/>
  <c r="D487" i="1" l="1"/>
  <c r="D486" i="1" s="1"/>
  <c r="D485" i="1" s="1"/>
  <c r="D484" i="1" s="1"/>
  <c r="D482" i="1"/>
  <c r="D480" i="1"/>
  <c r="D477" i="1"/>
  <c r="D476" i="1" s="1"/>
  <c r="D472" i="1"/>
  <c r="D471" i="1" s="1"/>
  <c r="D470" i="1" s="1"/>
  <c r="D469" i="1" s="1"/>
  <c r="D479" i="1" l="1"/>
  <c r="D475" i="1" s="1"/>
  <c r="D474" i="1" s="1"/>
  <c r="D468" i="1" s="1"/>
  <c r="D448" i="1" l="1"/>
  <c r="D447" i="1" s="1"/>
  <c r="D445" i="1"/>
  <c r="D444" i="1" s="1"/>
  <c r="D443" i="1" l="1"/>
  <c r="D442" i="1" s="1"/>
  <c r="D385" i="1"/>
  <c r="D384" i="1" s="1"/>
  <c r="D382" i="1"/>
  <c r="D381" i="1" s="1"/>
  <c r="D378" i="1"/>
  <c r="D377" i="1" s="1"/>
  <c r="D375" i="1"/>
  <c r="D374" i="1" s="1"/>
  <c r="D371" i="1"/>
  <c r="D370" i="1" s="1"/>
  <c r="D368" i="1"/>
  <c r="D367" i="1" s="1"/>
  <c r="D380" i="1" l="1"/>
  <c r="D366" i="1"/>
  <c r="D373" i="1"/>
  <c r="D780" i="1" l="1"/>
  <c r="D779" i="1" s="1"/>
  <c r="D778" i="1" s="1"/>
  <c r="D180" i="1" l="1"/>
  <c r="D179" i="1" s="1"/>
  <c r="D160" i="1" l="1"/>
  <c r="D159" i="1" s="1"/>
  <c r="D163" i="1" l="1"/>
  <c r="D162" i="1" s="1"/>
  <c r="D158" i="1" s="1"/>
  <c r="D136" i="1" l="1"/>
  <c r="D135" i="1" s="1"/>
  <c r="D134" i="1" s="1"/>
  <c r="D1110" i="1" l="1"/>
  <c r="D1109" i="1" s="1"/>
  <c r="D940" i="1" l="1"/>
  <c r="D935" i="1" s="1"/>
  <c r="D934" i="1" s="1"/>
  <c r="D941" i="1"/>
  <c r="D1115" i="1" l="1"/>
  <c r="D962" i="1"/>
  <c r="D961" i="1" s="1"/>
  <c r="D960" i="1" s="1"/>
  <c r="D64" i="1" l="1"/>
  <c r="D63" i="1" s="1"/>
  <c r="D958" i="1" l="1"/>
  <c r="D957" i="1" s="1"/>
  <c r="D956" i="1" s="1"/>
  <c r="D955" i="1" s="1"/>
  <c r="D743" i="1" l="1"/>
  <c r="D742" i="1" s="1"/>
  <c r="D773" i="1" l="1"/>
  <c r="D772" i="1" s="1"/>
  <c r="D87" i="1" l="1"/>
  <c r="D86" i="1" s="1"/>
  <c r="D249" i="1" l="1"/>
  <c r="D248" i="1" s="1"/>
  <c r="D244" i="1"/>
  <c r="D240" i="1"/>
  <c r="D239" i="1" s="1"/>
  <c r="D236" i="1"/>
  <c r="D235" i="1" s="1"/>
  <c r="D233" i="1"/>
  <c r="D232" i="1" s="1"/>
  <c r="D228" i="1"/>
  <c r="D227" i="1" s="1"/>
  <c r="D223" i="1"/>
  <c r="D219" i="1"/>
  <c r="D218" i="1" s="1"/>
  <c r="D207" i="1"/>
  <c r="D206" i="1" s="1"/>
  <c r="D204" i="1"/>
  <c r="D203" i="1" s="1"/>
  <c r="D211" i="1"/>
  <c r="D210" i="1" s="1"/>
  <c r="D209" i="1" s="1"/>
  <c r="D198" i="1"/>
  <c r="D197" i="1" s="1"/>
  <c r="D196" i="1" s="1"/>
  <c r="D190" i="1"/>
  <c r="D189" i="1" s="1"/>
  <c r="D188" i="1" s="1"/>
  <c r="D185" i="1"/>
  <c r="D184" i="1" s="1"/>
  <c r="D183" i="1" s="1"/>
  <c r="D177" i="1"/>
  <c r="D176" i="1" s="1"/>
  <c r="D174" i="1"/>
  <c r="D173" i="1" s="1"/>
  <c r="D169" i="1"/>
  <c r="D168" i="1" s="1"/>
  <c r="D167" i="1" s="1"/>
  <c r="D156" i="1"/>
  <c r="D155" i="1" s="1"/>
  <c r="D153" i="1"/>
  <c r="D152" i="1" s="1"/>
  <c r="D144" i="1"/>
  <c r="D143" i="1" s="1"/>
  <c r="D142" i="1" s="1"/>
  <c r="D130" i="1"/>
  <c r="D125" i="1"/>
  <c r="D124" i="1" s="1"/>
  <c r="D122" i="1"/>
  <c r="D121" i="1"/>
  <c r="D120" i="1" s="1"/>
  <c r="D117" i="1"/>
  <c r="D116" i="1" s="1"/>
  <c r="D114" i="1"/>
  <c r="D113" i="1" s="1"/>
  <c r="D109" i="1"/>
  <c r="D108" i="1" s="1"/>
  <c r="D105" i="1"/>
  <c r="D104" i="1" s="1"/>
  <c r="D103" i="1" s="1"/>
  <c r="D101" i="1"/>
  <c r="D100" i="1" s="1"/>
  <c r="D99" i="1" s="1"/>
  <c r="D96" i="1"/>
  <c r="D95" i="1" s="1"/>
  <c r="D94" i="1" s="1"/>
  <c r="D129" i="1" l="1"/>
  <c r="D128" i="1" s="1"/>
  <c r="D187" i="1"/>
  <c r="D107" i="1"/>
  <c r="D98" i="1" s="1"/>
  <c r="D172" i="1"/>
  <c r="D171" i="1" s="1"/>
  <c r="D238" i="1"/>
  <c r="D217" i="1"/>
  <c r="D231" i="1"/>
  <c r="D230" i="1" s="1"/>
  <c r="D151" i="1"/>
  <c r="D202" i="1"/>
  <c r="D201" i="1" s="1"/>
  <c r="D93" i="1" l="1"/>
  <c r="D166" i="1"/>
  <c r="D150" i="1"/>
  <c r="D149" i="1" s="1"/>
  <c r="D200" i="1"/>
  <c r="D215" i="1"/>
  <c r="D216" i="1"/>
  <c r="D92" i="1" l="1"/>
  <c r="D165" i="1"/>
  <c r="D68" i="1" l="1"/>
  <c r="D67" i="1" s="1"/>
  <c r="D71" i="1"/>
  <c r="D70" i="1" s="1"/>
  <c r="D14" i="1"/>
  <c r="D13" i="1" s="1"/>
  <c r="D11" i="1"/>
  <c r="D10" i="1" s="1"/>
  <c r="D9" i="1" l="1"/>
  <c r="D62" i="1"/>
  <c r="D90" i="1" l="1"/>
  <c r="D89" i="1" s="1"/>
  <c r="D79" i="1"/>
  <c r="D78" i="1" s="1"/>
  <c r="D77" i="1" s="1"/>
  <c r="D74" i="1"/>
  <c r="D73" i="1" s="1"/>
  <c r="D59" i="1"/>
  <c r="D58" i="1" s="1"/>
  <c r="D56" i="1"/>
  <c r="D55" i="1" s="1"/>
  <c r="D54" i="1" s="1"/>
  <c r="D51" i="1"/>
  <c r="D50" i="1" s="1"/>
  <c r="D48" i="1"/>
  <c r="D47" i="1" s="1"/>
  <c r="D46" i="1" s="1"/>
  <c r="D44" i="1"/>
  <c r="D43" i="1" s="1"/>
  <c r="D42" i="1" s="1"/>
  <c r="D35" i="1"/>
  <c r="D34" i="1" s="1"/>
  <c r="D33" i="1" s="1"/>
  <c r="D31" i="1"/>
  <c r="D30" i="1" s="1"/>
  <c r="D29" i="1" s="1"/>
  <c r="D27" i="1"/>
  <c r="D26" i="1" s="1"/>
  <c r="D25" i="1" s="1"/>
  <c r="D22" i="1"/>
  <c r="D21" i="1" s="1"/>
  <c r="D17" i="1"/>
  <c r="D16" i="1" s="1"/>
  <c r="D8" i="1" s="1"/>
  <c r="D20" i="1" l="1"/>
  <c r="D7" i="1" s="1"/>
  <c r="D41" i="1"/>
  <c r="D85" i="1"/>
  <c r="D84" i="1" s="1"/>
  <c r="D6" i="1" l="1"/>
  <c r="D5" i="1" s="1"/>
  <c r="D574" i="1"/>
  <c r="D596" i="1" l="1"/>
  <c r="D595" i="1" s="1"/>
  <c r="D747" i="1" l="1"/>
  <c r="D746" i="1" s="1"/>
  <c r="D741" i="1" s="1"/>
  <c r="D752" i="1"/>
  <c r="D751" i="1" s="1"/>
  <c r="D1135" i="1" l="1"/>
  <c r="D1130" i="1"/>
  <c r="D933" i="1"/>
  <c r="D1004" i="1" l="1"/>
  <c r="D1003" i="1" s="1"/>
  <c r="D1002" i="1" s="1"/>
  <c r="D1001" i="1" s="1"/>
  <c r="D995" i="1" s="1"/>
  <c r="D964" i="1" s="1"/>
  <c r="D606" i="1" l="1"/>
  <c r="D605" i="1" s="1"/>
  <c r="D402" i="1" l="1"/>
  <c r="D1011" i="1" l="1"/>
  <c r="D1010" i="1" s="1"/>
  <c r="D1009" i="1" s="1"/>
  <c r="D1008" i="1" s="1"/>
  <c r="D1007" i="1" s="1"/>
  <c r="D1006" i="1" s="1"/>
  <c r="D464" i="1" l="1"/>
  <c r="D462" i="1"/>
  <c r="D459" i="1"/>
  <c r="D458" i="1" s="1"/>
  <c r="D439" i="1"/>
  <c r="D438" i="1" s="1"/>
  <c r="D434" i="1"/>
  <c r="D432" i="1"/>
  <c r="D431" i="1" s="1"/>
  <c r="D424" i="1"/>
  <c r="D423" i="1" s="1"/>
  <c r="D422" i="1" s="1"/>
  <c r="D420" i="1"/>
  <c r="D419" i="1"/>
  <c r="D417" i="1"/>
  <c r="D416" i="1" s="1"/>
  <c r="D413" i="1"/>
  <c r="D412" i="1" s="1"/>
  <c r="D411" i="1" s="1"/>
  <c r="D409" i="1"/>
  <c r="D408" i="1" s="1"/>
  <c r="D406" i="1"/>
  <c r="D405" i="1" s="1"/>
  <c r="D400" i="1"/>
  <c r="D399" i="1" s="1"/>
  <c r="D397" i="1"/>
  <c r="D396" i="1" s="1"/>
  <c r="D393" i="1"/>
  <c r="D392" i="1" s="1"/>
  <c r="D390" i="1"/>
  <c r="D389" i="1" s="1"/>
  <c r="D364" i="1"/>
  <c r="D363" i="1" s="1"/>
  <c r="D361" i="1"/>
  <c r="D360" i="1" s="1"/>
  <c r="D357" i="1"/>
  <c r="D356" i="1" s="1"/>
  <c r="D354" i="1"/>
  <c r="D353" i="1" s="1"/>
  <c r="D395" i="1" l="1"/>
  <c r="D415" i="1"/>
  <c r="D430" i="1"/>
  <c r="D429" i="1" s="1"/>
  <c r="D461" i="1"/>
  <c r="D457" i="1" s="1"/>
  <c r="D456" i="1" s="1"/>
  <c r="D455" i="1" s="1"/>
  <c r="D388" i="1"/>
  <c r="D404" i="1"/>
  <c r="D437" i="1"/>
  <c r="D359" i="1"/>
  <c r="D352" i="1"/>
  <c r="D609" i="1"/>
  <c r="D608" i="1" s="1"/>
  <c r="D603" i="1"/>
  <c r="D615" i="1"/>
  <c r="D614" i="1" s="1"/>
  <c r="D613" i="1" s="1"/>
  <c r="D619" i="1"/>
  <c r="D618" i="1" s="1"/>
  <c r="D622" i="1"/>
  <c r="D621" i="1" s="1"/>
  <c r="D626" i="1"/>
  <c r="D387" i="1" l="1"/>
  <c r="D351" i="1"/>
  <c r="D350" i="1" l="1"/>
  <c r="D349" i="1" s="1"/>
  <c r="D593" i="1"/>
  <c r="D592" i="1" s="1"/>
  <c r="D591" i="1" s="1"/>
  <c r="D573" i="1"/>
  <c r="D572" i="1" s="1"/>
  <c r="D567" i="1"/>
  <c r="D566" i="1" s="1"/>
  <c r="D565" i="1" s="1"/>
  <c r="D564" i="1" s="1"/>
  <c r="D571" i="1" l="1"/>
  <c r="D563" i="1" s="1"/>
  <c r="D1120" i="1" l="1"/>
  <c r="D1129" i="1"/>
  <c r="D1154" i="1"/>
  <c r="D1114" i="1" l="1"/>
  <c r="D1124" i="1"/>
  <c r="D1113" i="1" l="1"/>
  <c r="D776" i="1" l="1"/>
  <c r="D769" i="1"/>
  <c r="D767" i="1"/>
  <c r="D775" i="1" l="1"/>
  <c r="D771" i="1" s="1"/>
  <c r="D766" i="1"/>
  <c r="D765" i="1" l="1"/>
  <c r="D764" i="1" s="1"/>
  <c r="D763" i="1" s="1"/>
  <c r="D1152" i="1"/>
  <c r="D862" i="1"/>
  <c r="D1134" i="1" l="1"/>
  <c r="D1133" i="1" s="1"/>
  <c r="D1151" i="1" l="1"/>
  <c r="D1150" i="1" s="1"/>
  <c r="D861" i="1"/>
  <c r="D857" i="1" s="1"/>
  <c r="D827" i="1" s="1"/>
  <c r="D809" i="1" s="1"/>
  <c r="D782" i="1" s="1"/>
  <c r="D1144" i="1"/>
  <c r="D1140" i="1" s="1"/>
  <c r="D1139" i="1" s="1"/>
  <c r="D1138" i="1" s="1"/>
  <c r="D1128" i="1" l="1"/>
  <c r="D1108" i="1" s="1"/>
  <c r="D1157" i="1" l="1"/>
  <c r="D625" i="1"/>
  <c r="D624" i="1" s="1"/>
  <c r="D602" i="1"/>
  <c r="D601" i="1" s="1"/>
  <c r="D617" i="1" l="1"/>
  <c r="D600" i="1" s="1"/>
  <c r="D599" i="1" l="1"/>
  <c r="D562" i="1" s="1"/>
  <c r="D760" i="1"/>
  <c r="D759" i="1" s="1"/>
  <c r="D756" i="1"/>
  <c r="D755" i="1" s="1"/>
  <c r="D750" i="1" l="1"/>
  <c r="D740" i="1" s="1"/>
  <c r="D1107" i="1" s="1"/>
  <c r="D1158" i="1" l="1"/>
</calcChain>
</file>

<file path=xl/sharedStrings.xml><?xml version="1.0" encoding="utf-8"?>
<sst xmlns="http://schemas.openxmlformats.org/spreadsheetml/2006/main" count="2924" uniqueCount="712">
  <si>
    <t>630</t>
  </si>
  <si>
    <t>Центральный аппарат</t>
  </si>
  <si>
    <t>Резервные средства</t>
  </si>
  <si>
    <t>Осуществление переданных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</si>
  <si>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Организация предоставления гражданам субсидий на оплату жилого помещения и коммунальных услуг</t>
  </si>
  <si>
    <t>Обеспечение предоставления гражданам субсидий на оплату жилого помещения и коммунальных услуг</t>
  </si>
  <si>
    <t>Подпрограмма  "Дошкольное образование"</t>
  </si>
  <si>
    <t>310</t>
  </si>
  <si>
    <t>Расходы на выплаты персоналу государственных (муниципальных) органов</t>
  </si>
  <si>
    <t xml:space="preserve">Наименования </t>
  </si>
  <si>
    <t>ЦСР</t>
  </si>
  <si>
    <t>ВР</t>
  </si>
  <si>
    <t>810</t>
  </si>
  <si>
    <t>Иные бюджетные ассигнования</t>
  </si>
  <si>
    <t>800</t>
  </si>
  <si>
    <t>200</t>
  </si>
  <si>
    <t>240</t>
  </si>
  <si>
    <t>Иные закупки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</si>
  <si>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</si>
  <si>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 xml:space="preserve">Субсидии автономным учреждениям </t>
  </si>
  <si>
    <t>600</t>
  </si>
  <si>
    <t>620</t>
  </si>
  <si>
    <t>Закупка товаров, работ и услуг для государственных (муниципальных) нужд</t>
  </si>
  <si>
    <t>Социальное обеспечение и иные выплаты населению</t>
  </si>
  <si>
    <t>300</t>
  </si>
  <si>
    <t xml:space="preserve">Субсидии бюджетным учреждениям </t>
  </si>
  <si>
    <t>610</t>
  </si>
  <si>
    <t xml:space="preserve">Обеспечение деятельности библиотек </t>
  </si>
  <si>
    <t>Субсидии некоммерческим организациям (за исключением государственных (муниципальных) учреждений)</t>
  </si>
  <si>
    <t>Стипендии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</si>
  <si>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</si>
  <si>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</si>
  <si>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110</t>
  </si>
  <si>
    <t>Расходы на выплаты персоналу казенных учреждений</t>
  </si>
  <si>
    <t>850</t>
  </si>
  <si>
    <t>Уплата налогов, сборов и иных платежей</t>
  </si>
  <si>
    <t xml:space="preserve">Бюджетные инвестиции </t>
  </si>
  <si>
    <t>400</t>
  </si>
  <si>
    <t>340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</si>
  <si>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</si>
  <si>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Публичные нормативные социальные выплаты гражданам</t>
  </si>
  <si>
    <t xml:space="preserve">В С Е Г О   Р А С Х О Д О В </t>
  </si>
  <si>
    <t>Сумма                    (тыс. рублей)</t>
  </si>
  <si>
    <t>Обеспечение деятельности дворцов и домов культуры</t>
  </si>
  <si>
    <t>Комплектование книжных фондов</t>
  </si>
  <si>
    <t>Совершенствование и развитие библиотечного дела</t>
  </si>
  <si>
    <t xml:space="preserve">Мероприятия в сфере культуры </t>
  </si>
  <si>
    <t>Оказание финансовой поддержки социально-ориентированным некоммерческим организациям</t>
  </si>
  <si>
    <t>Руководство и управление в сфере установленных функций органов местного самоуправления</t>
  </si>
  <si>
    <t>Глава муниципального образования</t>
  </si>
  <si>
    <t xml:space="preserve">Председатель Контрольно-счетной палаты </t>
  </si>
  <si>
    <t xml:space="preserve">Итого по муниципальным программам </t>
  </si>
  <si>
    <t>Мероприятия по мобилизационной подготовке</t>
  </si>
  <si>
    <t xml:space="preserve">Мероприятия в рамках реализации наказов избирателей </t>
  </si>
  <si>
    <t>Поддержка субъектов малого и среднего предпринимательства в области подготовки, переподготовки и повышения квалификации кадров</t>
  </si>
  <si>
    <t>Организация и проведение мероприятий в сфере культуры</t>
  </si>
  <si>
    <t>Обеспечение деятельности МКУ "Многофункциональный центр предоставления государственных и муниципальных услуг"</t>
  </si>
  <si>
    <t>Техническая инвентаризация и оценка рыночной стоимости объектов и права аренды нежилых помещений</t>
  </si>
  <si>
    <t>Организация безопасности детского и молодёжного отдыха</t>
  </si>
  <si>
    <t>Подпрограмма "Молодое поколение"</t>
  </si>
  <si>
    <t>Единовременное пособие при рождении ребёнка</t>
  </si>
  <si>
    <t>Бюджетные инвестиции</t>
  </si>
  <si>
    <t>Резервный фонд</t>
  </si>
  <si>
    <t>Организация отдыха детей и молодежи</t>
  </si>
  <si>
    <t>Организация занятости детей и молодежи</t>
  </si>
  <si>
    <t xml:space="preserve">Другие непрограммные расходы  </t>
  </si>
  <si>
    <t>Субсидии некоммерческих организациям (за исключением государственных (муниципальных) учреждений)</t>
  </si>
  <si>
    <t>120</t>
  </si>
  <si>
    <t>Создание и обеспечение условий для деятельности организаций, образующих инфраструктуру поддержки субъектов малого и среднего предпринимательства</t>
  </si>
  <si>
    <t>Премии и гранты</t>
  </si>
  <si>
    <t>350</t>
  </si>
  <si>
    <t>Доплаты к пенсии неработающим гражданам, занимавшим высшие руководящие должности в исполкоме Красногорского горсовета более 5 лет, ушедшим на пенсию по старости до 01.09.1995г.</t>
  </si>
  <si>
    <t>Кадровое обеспечение учреждений,  организовывающих отдых, оздоровление, занятость детей и молодёжи, подготовка специалистов по организации отдыха, оздоровления, занятости детей и молодёжи</t>
  </si>
  <si>
    <t>Государственная поддержка частных дошкольных образовательных организаций в Московской области с целью возмещения расходов на присмотр и уход, содержание имущества и арендную плату за использование помещений</t>
  </si>
  <si>
    <t>Начальник финансового управления</t>
  </si>
  <si>
    <t>Н.А.Гереш</t>
  </si>
  <si>
    <t>Заместитель председателя Совета депутатов муниципального района</t>
  </si>
  <si>
    <t>Приобретение, формирование, постановка на государственный кадастровый учет земельных участков</t>
  </si>
  <si>
    <t>Фонд оплаты труда государственных (муниципальных) органов и взносы по обязательному социальному страхованию</t>
  </si>
  <si>
    <t>121</t>
  </si>
  <si>
    <t>Иные выплаты персоналу государственных (муниципальных) органов, за исключением фонда оплаты труда</t>
  </si>
  <si>
    <t>122</t>
  </si>
  <si>
    <t>Прочая закупка товаров, работ и услуг для обеспечения государственных (муниципальных) нужд</t>
  </si>
  <si>
    <t>244</t>
  </si>
  <si>
    <t>Уплата налога на имущество организаций и земельного налога</t>
  </si>
  <si>
    <t>851</t>
  </si>
  <si>
    <t>Уплата прочих налогов, сборов</t>
  </si>
  <si>
    <t>852</t>
  </si>
  <si>
    <t>Субсидии бюджетным учреждениям на иные цели</t>
  </si>
  <si>
    <t>612</t>
  </si>
  <si>
    <t>Субсидии автономным учреждениям на иные цели</t>
  </si>
  <si>
    <t>622</t>
  </si>
  <si>
    <t>Подпрограмма "Развитие архивного дела"</t>
  </si>
  <si>
    <t>111</t>
  </si>
  <si>
    <t>112</t>
  </si>
  <si>
    <t>Иные выплаты персоналу казенных учреждений, за исключением фонда оплаты труда</t>
  </si>
  <si>
    <t>870</t>
  </si>
  <si>
    <t>Подпрограмма "Управление муниципальным имуществом и земельными ресурсами"</t>
  </si>
  <si>
    <t>Содержание кладбищ</t>
  </si>
  <si>
    <t>Ремонт зданий, благоустройство территорий и укрепление материально-технической базы  муниципальных дошкольных образовательных учреждений</t>
  </si>
  <si>
    <t>Прочие мероприятия в области образования</t>
  </si>
  <si>
    <t>Бюджетные инвестиции в объекты капитального строительства государственной (муниципальной) собственности</t>
  </si>
  <si>
    <t>414</t>
  </si>
  <si>
    <t>Финансовое обеспечение получения гражданами дошкольного образования в частных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</si>
  <si>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Обеспечение деятельности дошкольных образовательных учреждений</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</si>
  <si>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</si>
  <si>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</si>
  <si>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Итого внепрограммных расходов</t>
  </si>
  <si>
    <t xml:space="preserve">Прочая закупка товаров, работ и услуг для обеспечения государственных (муниципальных) нужд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</si>
  <si>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</si>
  <si>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</si>
  <si>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Уплата налогов на имущество организаций и земельного налога</t>
  </si>
  <si>
    <t>Иные выплаты персоналу государственных (муниципальных) органов за исключением фонда оплаты труда</t>
  </si>
  <si>
    <t xml:space="preserve">Обеспечение деятельности методических центров, централизованных бухгалтерий в области культуры   </t>
  </si>
  <si>
    <t xml:space="preserve">Фонд оплаты труда государственных (муниципальных) органов и взносы по обязательному социальному страхованию </t>
  </si>
  <si>
    <t>Совершенствование и развитие объектов культурного наследия</t>
  </si>
  <si>
    <t>Обеспечение деятельности объектов культурного наследия</t>
  </si>
  <si>
    <t>Подпрограмма  "Общее образование"</t>
  </si>
  <si>
    <t>Мероприятия в области общего образования</t>
  </si>
  <si>
    <t>Ремонт зданий, благоустройство территорий и укрепление материально-технической базы  муниципальных образовательных учреждений</t>
  </si>
  <si>
    <t xml:space="preserve">Обеспечение учащихся питанием </t>
  </si>
  <si>
    <t>Прочие мероприятия в области общего образования</t>
  </si>
  <si>
    <t>Финансовое обеспечение получения гражданами дошкольного, начального общего, основного общего и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</si>
  <si>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</si>
  <si>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 xml:space="preserve">Обеспечение деятельности школ-детских садов, школ начальных, неполных средних и средних     </t>
  </si>
  <si>
    <t>Подпрограмма "Дополнительное образование, воспитание и социализация детей в сфере образования"</t>
  </si>
  <si>
    <t>Мероприятия в области дополнительного образования</t>
  </si>
  <si>
    <t>Прочие мероприятия в области дополнительного образования</t>
  </si>
  <si>
    <t>Осуществление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</si>
  <si>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Обеспечение деятельности учреждений по внешкольной работе с детьми, подведомственных Управлению образования</t>
  </si>
  <si>
    <t>Подпрограмма "Обеспечение реализации программы"</t>
  </si>
  <si>
    <t>Мероприятия в области образования</t>
  </si>
  <si>
    <t xml:space="preserve">Обеспечение деятельности методических центров, централизованных бухгалтерий в области образования   </t>
  </si>
  <si>
    <t>Иные пенсии, социальные доплаты к пенсиям</t>
  </si>
  <si>
    <t>Оказание материальной помощи отдельным категориям граждан на возмещение расходов по зубопротезированию</t>
  </si>
  <si>
    <t>Социальные выплаты гражданам, кроме публичных нормативных социальных выплат</t>
  </si>
  <si>
    <t>313</t>
  </si>
  <si>
    <t>Размещение информации о деятельности органов местного самоуправления в СМИ</t>
  </si>
  <si>
    <t>Социальная реклама</t>
  </si>
  <si>
    <t>Обеспечение деятельности  МКУ "ЕДДС"</t>
  </si>
  <si>
    <t>Подпрограмма "Обеспечение жильём детей-сирот и детей, оставшихся без попечения родителей, а также лиц из их числа"</t>
  </si>
  <si>
    <t>Бюджетные инвестиции на приобретение объектов недвижимого имущества в государственную (муниципальную) собственность</t>
  </si>
  <si>
    <t>Мероприятия в области охраны окружающей среды</t>
  </si>
  <si>
    <t>Ремонт и развитие материально-технической базы в муниципальных спортивно-оздоровительных учреждениях</t>
  </si>
  <si>
    <t>Субсидии автономным учреждениям</t>
  </si>
  <si>
    <t>Мероприятия в рамках реализации наказов избирателей</t>
  </si>
  <si>
    <t>Пособия, компенсации и иные социальные выплаты гражданам, кроме публичных нормативных обязательств</t>
  </si>
  <si>
    <t>Организация сбора и вывоза бытовых отходов и мусора</t>
  </si>
  <si>
    <t>Подпрограмма "Профилактика преступлений и иных правонарушений"</t>
  </si>
  <si>
    <t>Содержание автомобильных дорог общего пользования</t>
  </si>
  <si>
    <t>Содержание внутриквартальных дорог</t>
  </si>
  <si>
    <t>ПИР и строительство детского сада на 280 мест по ул. Лесная</t>
  </si>
  <si>
    <t>ПИР и строительство детского сада на 340 мест по ул. Большая Комсомольская,д.13</t>
  </si>
  <si>
    <t>ПИР и строительство детского сада на 320 мест по ул. Пионерская, д. 25</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</si>
  <si>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</si>
  <si>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Пособия, компенсации, меры социальной поддержки по публичным нормативным обязательствам</t>
  </si>
  <si>
    <t>Использование и сохранение объектов культурного наследия</t>
  </si>
  <si>
    <t>Мероприятия по развитию информационно-коммуникационных технологий</t>
  </si>
  <si>
    <t>НДС с сумм оплаты права на установку и эксплуатацию рекламных конструкций и платы за установку и эксплуатацию рекламных конструкций</t>
  </si>
  <si>
    <t>Бюджетные инвестиции в строительство общеобразовательных учреждений муниципальной собственности</t>
  </si>
  <si>
    <t>Мероприятия по предупреждению чрезвычайных ситуаций</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</si>
  <si>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</si>
  <si>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320</t>
  </si>
  <si>
    <t>321</t>
  </si>
  <si>
    <t xml:space="preserve">Осуществление государственных полномочий в соответствии с Законом МО №107/2014-ОЗ </t>
  </si>
  <si>
    <t>410</t>
  </si>
  <si>
    <t>Социальная поддержка беременных женщин, кормящих матерей, детей в  возрасте до трех лет</t>
  </si>
  <si>
    <t>Подпрограмма "Содействие развитию предпринимательства и привлечению инвестиций"</t>
  </si>
  <si>
    <t>Нормативно-правовое и организационное обеспечение развития малого и среднего предпринимательства</t>
  </si>
  <si>
    <t>Обеспечение деятельности МКУ "Красногорский центр торгов"</t>
  </si>
  <si>
    <t>Обеспечение подвоза обучающихся к месту обучения в муниципальные общеобразовательные организации в Московской области, расположенные в сельской местности</t>
  </si>
  <si>
    <t>09 0 00 00000</t>
  </si>
  <si>
    <t>09 0 01 00000</t>
  </si>
  <si>
    <t>Приобретение, установка, замена  энергосберегающих светильников и  энергосберегающих ламп</t>
  </si>
  <si>
    <t>09 0 01 00020</t>
  </si>
  <si>
    <t>09 0 01 00030</t>
  </si>
  <si>
    <t>Приобретение, установка, замена приборов и узлов  учета коммунальных ресурсов, выполнение поверки приборов учета, работ по диспетчеризации приборов и узлов учета</t>
  </si>
  <si>
    <t>10 2 00 00000</t>
  </si>
  <si>
    <t>Основное мероприятие "Развитие похоронного дела в Красногорском муниципальном районе"</t>
  </si>
  <si>
    <t>Транспортировка умерших в морг</t>
  </si>
  <si>
    <t>119</t>
  </si>
  <si>
    <t>Взносы по обязательному социальному страхованию на выплаты по оплате труда работников и иные выплаты работникам казенных учреждений</t>
  </si>
  <si>
    <t>Основное мероприятие "Совершенствование профессионального развития сотрудников"</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</si>
  <si>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</si>
  <si>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</si>
  <si>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11 0 00 00000</t>
  </si>
  <si>
    <t>11 0 01 00000</t>
  </si>
  <si>
    <t>Основное мероприятие "Организация транспортного обслуживания населения Красногорского муниципального района"</t>
  </si>
  <si>
    <t>11 0 01 00010</t>
  </si>
  <si>
    <t>11 0 02 00000</t>
  </si>
  <si>
    <t>Основное мероприятие "Развитие дорожно-транспортной сети"</t>
  </si>
  <si>
    <t>11 0 02 00020</t>
  </si>
  <si>
    <t>11 0 02 00030</t>
  </si>
  <si>
    <t>Ремонт автомобильных дорог общего пользования</t>
  </si>
  <si>
    <t>11 0 02 00040</t>
  </si>
  <si>
    <t>Обеспечение деятельности МКУ "Красногорская дорожная служба"</t>
  </si>
  <si>
    <t>11 0 02 00590</t>
  </si>
  <si>
    <t>Основное мероприятие "Безопасность дорожного движения"</t>
  </si>
  <si>
    <t>11 0 03 00000</t>
  </si>
  <si>
    <t>11 0 03 00010</t>
  </si>
  <si>
    <t>Мероприятия по обеспечению безопасности дорожного движения</t>
  </si>
  <si>
    <t>11 0 03 00020</t>
  </si>
  <si>
    <t>Организация транспортного обслуживания по маршрутам регулярных перевозок</t>
  </si>
  <si>
    <t>11 0 01 00020</t>
  </si>
  <si>
    <t>11 0 01 00030</t>
  </si>
  <si>
    <t>11 0 01 62270</t>
  </si>
  <si>
    <t>Организация перевозок учащихся из сельских населенных пунктов в муниципальные общеобразовательные учреждения</t>
  </si>
  <si>
    <t>Обновление парка "школьных" автобусов</t>
  </si>
  <si>
    <t>11 0 01 00040</t>
  </si>
  <si>
    <t>Предоставление транспортных услуг по перевозке организованных групп населения для участия в общественных, праздничных мероприятиях</t>
  </si>
  <si>
    <t>12 0 00 00000</t>
  </si>
  <si>
    <t>Основное мероприятие "Улучшение снабжения населения услугами теплоснабжения, водоснабжения и водоотведения"</t>
  </si>
  <si>
    <t>12 0 02 00000</t>
  </si>
  <si>
    <t>12 0 02 00010</t>
  </si>
  <si>
    <t>12 0 03 00000</t>
  </si>
  <si>
    <t>Основное мероприятие "Улучшение качества и комфорта проживания на территории муниципального района"</t>
  </si>
  <si>
    <t>Основное мероприятие "Создание условий для энергосбережения в бюджетной сфере  муниципального района"</t>
  </si>
  <si>
    <t>10 0 00 00000</t>
  </si>
  <si>
    <t>95 0 00 00000</t>
  </si>
  <si>
    <t>95 0 00 04000</t>
  </si>
  <si>
    <t>95 0 00 05000</t>
  </si>
  <si>
    <t>95 0 00 10000</t>
  </si>
  <si>
    <t>99 0 00 00000</t>
  </si>
  <si>
    <t>99 0 00 02000</t>
  </si>
  <si>
    <t>99 0 00 20000</t>
  </si>
  <si>
    <t>08 0 00 00000</t>
  </si>
  <si>
    <t>08 0 01 00000</t>
  </si>
  <si>
    <t>08 0 01 00010</t>
  </si>
  <si>
    <t>08 0 02 00000</t>
  </si>
  <si>
    <t>08 0 02 00020</t>
  </si>
  <si>
    <t>08 0 02 00030</t>
  </si>
  <si>
    <t>13 0 00 00000</t>
  </si>
  <si>
    <t>Основное мероприятие "Мониторинг окружающей среды"</t>
  </si>
  <si>
    <t>Основное мероприятие "Экологическое образование, воспитание и информирование населения о состоянии окружающей среды"</t>
  </si>
  <si>
    <t>10 3 00 00000</t>
  </si>
  <si>
    <t>Основное мероприятие "Развитие сферы муниципальных закупок для обеспечения муниципальных нужд Красногорского муниципального района"</t>
  </si>
  <si>
    <t>Основное мероприятие "Подготовка градостроительной документации для обеспечения территориального развития муниципального района"</t>
  </si>
  <si>
    <t>Основное мероприятие "Внедрение и использование информационно-коммуникационных технологий"</t>
  </si>
  <si>
    <t>Основное мероприятие "Повышение качества использования муниципального имущества и земельных ресурсов"</t>
  </si>
  <si>
    <t>14 0 00 00000</t>
  </si>
  <si>
    <t>Основное мероприятие "Предоставление жилых помещений детям-сиротам и детям, оставшимся без попечения родителей, а также лиц из их числа"</t>
  </si>
  <si>
    <t>14 4 01 00000</t>
  </si>
  <si>
    <t>14 4 00 00000</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</si>
  <si>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</si>
  <si>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99 0 00 01000</t>
  </si>
  <si>
    <t xml:space="preserve">Финансово - имущественная поддержка субъектов малого и среднего предпринимательства </t>
  </si>
  <si>
    <t>04 0 00 00000</t>
  </si>
  <si>
    <t>02 0 00 00000</t>
  </si>
  <si>
    <t>06 0 00 00000</t>
  </si>
  <si>
    <t>06 1 00 00000</t>
  </si>
  <si>
    <t>06 2 00 00000</t>
  </si>
  <si>
    <t>06 2 01 00000</t>
  </si>
  <si>
    <t>06 1 01 00010</t>
  </si>
  <si>
    <t>Основное мероприятие "Поддержка молодёжных творческих инициатив "</t>
  </si>
  <si>
    <t>Мероприятия по поддержке молодёжных творческих инициатив</t>
  </si>
  <si>
    <t>06 2 01 00010</t>
  </si>
  <si>
    <t>06 2 01 00040</t>
  </si>
  <si>
    <t>Основное мероприятие "Организация свободного времени детей и молодёжи через различные формы отдыха и занятости"</t>
  </si>
  <si>
    <t>06 2 01 00030</t>
  </si>
  <si>
    <t>06 2 01 00020</t>
  </si>
  <si>
    <t>Основное мероприятие "Организация досуга и предоставление услуг в сфере культуры"</t>
  </si>
  <si>
    <t>02 0 01 01000</t>
  </si>
  <si>
    <t>02 0 01 01010</t>
  </si>
  <si>
    <t>02 0 01 01020</t>
  </si>
  <si>
    <t>02 0 01 01590</t>
  </si>
  <si>
    <t>02 0 01 02000</t>
  </si>
  <si>
    <t>02 0 01 02590</t>
  </si>
  <si>
    <t>Основное мероприятие "Сохранение и развитие народной культуры, использование и популяризация объектов культурного наследия"</t>
  </si>
  <si>
    <t>02 0 02 00000</t>
  </si>
  <si>
    <t>02 0 01 00000</t>
  </si>
  <si>
    <t>Создание условий для обеспечения населения услугами культуры и организация досуга</t>
  </si>
  <si>
    <t>Развитие библиотечного дела</t>
  </si>
  <si>
    <t>02 0 02 03000</t>
  </si>
  <si>
    <t>02 0 02 03010</t>
  </si>
  <si>
    <t>02 0 02 05000</t>
  </si>
  <si>
    <t>02 0 02 05010</t>
  </si>
  <si>
    <t>02 0 02 05890</t>
  </si>
  <si>
    <t>02 0 01 20000</t>
  </si>
  <si>
    <t>06 1 01 00000</t>
  </si>
  <si>
    <t>15 0 00 00000</t>
  </si>
  <si>
    <t>15 0 01 00000</t>
  </si>
  <si>
    <t>15 0 01 00010</t>
  </si>
  <si>
    <t>15 0 02 00000</t>
  </si>
  <si>
    <t>15 0 02 00020</t>
  </si>
  <si>
    <t>06 1 02 00000</t>
  </si>
  <si>
    <t>01 0 00 00000</t>
  </si>
  <si>
    <t>01 1 00 00000</t>
  </si>
  <si>
    <t>01 1 01 00000</t>
  </si>
  <si>
    <t>01 1 01 21020</t>
  </si>
  <si>
    <t>01 1 01 40000</t>
  </si>
  <si>
    <t>01 1 01 40010</t>
  </si>
  <si>
    <t>01 1 01 40020</t>
  </si>
  <si>
    <t>01 1 01 40030</t>
  </si>
  <si>
    <t>01 1 01 40040</t>
  </si>
  <si>
    <t xml:space="preserve">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</si>
  <si>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01 1 02 00000</t>
  </si>
  <si>
    <t>01 1 02 20000</t>
  </si>
  <si>
    <t>01 1 02 21010</t>
  </si>
  <si>
    <t>01 1 02 21020</t>
  </si>
  <si>
    <t>01 1 02 62110</t>
  </si>
  <si>
    <t>01 1 02 62120</t>
  </si>
  <si>
    <t>01 1 02 62330</t>
  </si>
  <si>
    <t>01 1 02 71590</t>
  </si>
  <si>
    <t>01 1 03 21110</t>
  </si>
  <si>
    <t>Основное мероприятие: "Развитие сети дошкольных образовательных учреждений и создание условий для реализации федерального государственного образовательного стандарта"</t>
  </si>
  <si>
    <t>Обеспечение государственной поддержки негосударственных частных дошкольных образовательных организаций в Красногорском муниципальном районе с целью возмещения расходов на присмотр и уход, содержание имущества и арендную плату за использование помещений</t>
  </si>
  <si>
    <t>Основное мероприятие: " Повышение эффективности деятельности дошкольных образовательных учреждений"</t>
  </si>
  <si>
    <t>01 1 02 62140</t>
  </si>
  <si>
    <t>Содержание и поддержка созданных мест в негосударственных частных дошкольных образовательных учреждениях</t>
  </si>
  <si>
    <t>Основное мероприятие "Ликвидация очередности в дошкольные образовательные учреждения и развитие инфраструктуры дошкольного образования"</t>
  </si>
  <si>
    <t>Фонд оплаты труда казенных учреждений</t>
  </si>
  <si>
    <t>Фонд оплаты труда государственных (муниципальных) органов</t>
  </si>
  <si>
    <t>Основное мероприятие "Обеспечение реализации федеральных государственных образовательных стандартов общего образования и повышение эффективности деятельности муниципальных образовательных учреждений"</t>
  </si>
  <si>
    <t>01 2 01 00000</t>
  </si>
  <si>
    <t>01 2 01 20000</t>
  </si>
  <si>
    <t>01 2 01 21000</t>
  </si>
  <si>
    <t>01 2 01 21010</t>
  </si>
  <si>
    <t>01 2 01 21020</t>
  </si>
  <si>
    <t>01 2 01 21110</t>
  </si>
  <si>
    <t>01 2 01 40010</t>
  </si>
  <si>
    <t>01 2 01 62200</t>
  </si>
  <si>
    <t>01 2 01 62210</t>
  </si>
  <si>
    <t>01 2 01 62220</t>
  </si>
  <si>
    <t>01 2 01 72590</t>
  </si>
  <si>
    <t>01 2 02 00000</t>
  </si>
  <si>
    <t>01 2 02 21000</t>
  </si>
  <si>
    <t>01 2 02 21110</t>
  </si>
  <si>
    <t>01 3 00 00000</t>
  </si>
  <si>
    <t>Основное мероприятие "Развитие инфраструктуры, кадрового потенциала учреждений дополнительного образования и повышение охвата детей услугами дополнительного образования "</t>
  </si>
  <si>
    <t>01 3 01 00000</t>
  </si>
  <si>
    <t>01 3 01 20000</t>
  </si>
  <si>
    <t>01 3 01 21000</t>
  </si>
  <si>
    <t>01 3 01 21110</t>
  </si>
  <si>
    <t xml:space="preserve">Фонд оплаты труда казенных учреждений </t>
  </si>
  <si>
    <t>01 3 01 73590</t>
  </si>
  <si>
    <t>Содержание учреждений по внешкольной работе с детьми в области культуры</t>
  </si>
  <si>
    <t>01 3 01 77000</t>
  </si>
  <si>
    <t>Мероприятия в учреждениях по внешкольной работе с детьми в области культуры</t>
  </si>
  <si>
    <t>01 3 01 77010</t>
  </si>
  <si>
    <t>Обеспечение деятельности учреждений по внешкольной работе с детьми в области культуры</t>
  </si>
  <si>
    <t>01 3 01 77590</t>
  </si>
  <si>
    <t>01 3 02 00000</t>
  </si>
  <si>
    <t>01 3 02 60680</t>
  </si>
  <si>
    <t xml:space="preserve">Фонд оплаты труда государственных (муниципальных) органов </t>
  </si>
  <si>
    <t>01 3 02 21000</t>
  </si>
  <si>
    <t>01 3 02 21110</t>
  </si>
  <si>
    <t>01 4 00 00000</t>
  </si>
  <si>
    <t>Основное мероприятие "Повышение качества и эффективности муниципальных услуг в системе образования"</t>
  </si>
  <si>
    <t>01 4 01 04000</t>
  </si>
  <si>
    <t>01 4 01 21100</t>
  </si>
  <si>
    <t>01 4 01 21110</t>
  </si>
  <si>
    <t>01 4 01 75590</t>
  </si>
  <si>
    <t>01 2 00 00000</t>
  </si>
  <si>
    <t>Основное мероприятие "Создание условий для оказания медицинской помощи населению Красногорского муниципального района"</t>
  </si>
  <si>
    <t>Основное мероприятие "Социальная поддержка отдельных категорий работников государственных лечебных учреждений Московской области, расположенных на территории Красногорского муниципального района"</t>
  </si>
  <si>
    <t>Оказание мер социальной поддержки отдельных категорий работников государственных лечебных учреждений Московской области, расположенных на территории Красногорского муниципального района</t>
  </si>
  <si>
    <t>Основное мероприятие "Социальная поддержка беременных женщин, кормящих матерей, детей в возрасте до трех лет"</t>
  </si>
  <si>
    <t>05 0 00 00000</t>
  </si>
  <si>
    <t>Основное мероприятие "Укрепление материально-технической базы для занятий физической культурой и спортом"</t>
  </si>
  <si>
    <t>05 0 01 00000</t>
  </si>
  <si>
    <t>05 0 01 00010</t>
  </si>
  <si>
    <t>Создание и поддержание в сети Интернет Сайта</t>
  </si>
  <si>
    <t>05 0 01 20000</t>
  </si>
  <si>
    <t>Основное мероприятие "Создание условий для привлечения жителей к занятиям физической культуры и спортом"</t>
  </si>
  <si>
    <t>05 0 02 00000</t>
  </si>
  <si>
    <t>05 0 02 00010</t>
  </si>
  <si>
    <t>05 0 02 00590</t>
  </si>
  <si>
    <t>Основное мероприятие "Создание условий для занятий физической культурой и спортом для граждан с ограниченными возможностями здоровья"</t>
  </si>
  <si>
    <t>05 0 03 00000</t>
  </si>
  <si>
    <t>Поддержка и обеспечение подготовки спортивных команд, проведение соревнований для граждан с ограниченными возможностями здоровья</t>
  </si>
  <si>
    <t>05 0 03 00010</t>
  </si>
  <si>
    <t>Основное мероприятие "Содействие развитию спорта высших достижений"</t>
  </si>
  <si>
    <t>05 0 05 00000</t>
  </si>
  <si>
    <t>Поддержка и обеспечение подготовки спортивных команд, поддержка спортсменов, участие в областных, российских, международных соревнованиях</t>
  </si>
  <si>
    <t>05 0 05 00010</t>
  </si>
  <si>
    <t>07 0 00 00000</t>
  </si>
  <si>
    <t xml:space="preserve">07 1 00 00000 </t>
  </si>
  <si>
    <t>Основное мероприятие "Профилактика преступлений и иных правонарушений"</t>
  </si>
  <si>
    <t>07 1 01 00000</t>
  </si>
  <si>
    <t>Внедрение современных средств наблюдения и оповещения, обеспечение оперативного принятия решения</t>
  </si>
  <si>
    <t>07 1 01 00010</t>
  </si>
  <si>
    <t>Основное мероприятие "Профилактика безнадзорности, наркомании, токсикомании, алкоголизма, правонарушений, преступлений среди несовершеннолетних"</t>
  </si>
  <si>
    <t>07 1 03 00000</t>
  </si>
  <si>
    <t>Обеспечение занятости и проведение профилактических мероприятий среди несовершеннолетних</t>
  </si>
  <si>
    <t>07 1 03 00010</t>
  </si>
  <si>
    <t>07 1 04 00000</t>
  </si>
  <si>
    <t>Обеспечение антитеррористической защищенности объектов с массовым пребыванием людей</t>
  </si>
  <si>
    <t>07 1 04 00010</t>
  </si>
  <si>
    <t>07 2 00 00000</t>
  </si>
  <si>
    <t>07 2 01 00000</t>
  </si>
  <si>
    <t>07 2 01 00010</t>
  </si>
  <si>
    <t>07 2 01 00020</t>
  </si>
  <si>
    <t>07 2 02 00000</t>
  </si>
  <si>
    <t>07 2 03 00000</t>
  </si>
  <si>
    <t>07 2 03 00010</t>
  </si>
  <si>
    <t>Развитие туризма</t>
  </si>
  <si>
    <t>02 0 02 03020</t>
  </si>
  <si>
    <t>01 4 01 00000</t>
  </si>
  <si>
    <t>12 0 03 00020</t>
  </si>
  <si>
    <t>Разработка проектов организации дорожного движения на дорогах общего пользования</t>
  </si>
  <si>
    <t>Выплата компенсации родителям в связи со снятием с очереди в дошкольные образовательные учреждения</t>
  </si>
  <si>
    <t>Обеспечение деятельности учреждений в области физической культуры и спорта</t>
  </si>
  <si>
    <t>Основное мероприятие "Гражданско-патриотическое и духовно-нравственное воспитание детей и молодёжи "</t>
  </si>
  <si>
    <t>Основное мероприятие "Профилактика терроризма и экстремизма"</t>
  </si>
  <si>
    <t>01 1 01 21030</t>
  </si>
  <si>
    <t>01 1 03 00000</t>
  </si>
  <si>
    <t>Ремонт внутриквартальных дорог</t>
  </si>
  <si>
    <t>11 0 02 00060</t>
  </si>
  <si>
    <t>Обеспечение деятельности МКУ "Красногорская похоронная служба"</t>
  </si>
  <si>
    <t>ПИР и строительство детского сада с бассейном  на 240  мест в п. Нахабино по ул. Братьев Волковых</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</si>
  <si>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</si>
  <si>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05 0 01 00030</t>
  </si>
  <si>
    <t>07 2 02 00010</t>
  </si>
  <si>
    <t>Проектирование и строительство физкультурно-оздоровительного комплекса с искусственным льдом</t>
  </si>
  <si>
    <t>02 0 01 02020</t>
  </si>
  <si>
    <t xml:space="preserve"> Капитальные вложения в объекты государственной (муниципальной) собственности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</si>
  <si>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</si>
  <si>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Проектирование и строительство пристройки для расширения МКУ "Единая дежурно-диспетчерская служба"</t>
  </si>
  <si>
    <t>Капитальные вложения в объекты недвижимого имущества муниципальной собственности</t>
  </si>
  <si>
    <t>Уход за захоронениями малоимущих граждан</t>
  </si>
  <si>
    <t>Замена, обслуживание и ремонт внутриквартирного газового оборудования</t>
  </si>
  <si>
    <t>12 0 03 00030</t>
  </si>
  <si>
    <t>123</t>
  </si>
  <si>
    <t>Представительские расходы</t>
  </si>
  <si>
    <t>95 0 00 02000</t>
  </si>
  <si>
    <t xml:space="preserve">Осуществление государственных полномочий в соответствии с Законом МО №191/2015-ОЗ </t>
  </si>
  <si>
    <t>Обеспечение безопасности людей на водных объектах</t>
  </si>
  <si>
    <t>01 2 01 62230</t>
  </si>
  <si>
    <t>Проезд к месту учебы и обратно отдельным категориям обучающихся по очной форме обучения муниципальных образовательных организаций в Московской области</t>
  </si>
  <si>
    <t>01 2 02 21200</t>
  </si>
  <si>
    <t xml:space="preserve">Пособия, компенсации и иные социальные выплаты гражданам, кроме публичных нормативных обязательств </t>
  </si>
  <si>
    <t>Компенсация части арендной платы за наем жилых помещений педагогическим работникам</t>
  </si>
  <si>
    <t>01 3 01 21200</t>
  </si>
  <si>
    <t>09 0 01 00040</t>
  </si>
  <si>
    <t xml:space="preserve">Установка АУУ системами теплоснабжения и ИТП </t>
  </si>
  <si>
    <t>Бюджетные инвестиции в строительство и приобретение детских дошкольных учреждений муниципальной собственности</t>
  </si>
  <si>
    <t>853</t>
  </si>
  <si>
    <t>Уплата иных платежей</t>
  </si>
  <si>
    <t>14 4 01 R0820</t>
  </si>
  <si>
    <t>Погребение по гарантированному перечню услуг</t>
  </si>
  <si>
    <t>Проектирование, реконструкция, строительство, техническое обслуживание и ремонт объектов инженерной инфраструктуры</t>
  </si>
  <si>
    <t>Распределение бюджетных ассигнований по целевым статьям (муниципальным программам Красногорского муниципального района и непрограммным направлениям деятельности), группам и подгруппам видов расходов классификации расходов бюджета Красногорского муниципального района на 2017 год</t>
  </si>
  <si>
    <t>Основное мероприятие "Оказание материальной помощи гражданам"</t>
  </si>
  <si>
    <t>Оказание единовременной материальной помощи малоимущим пенсионерам (старше 60 лет); малоимущим инвалидам; малоимущим многодетным семьям; малоимущим неполным семьям;  малоимущим семьям, имеющим детей-инвалидов</t>
  </si>
  <si>
    <t>04 1 00 00000</t>
  </si>
  <si>
    <t>04 1 01 00000</t>
  </si>
  <si>
    <t>04 1 01 00010</t>
  </si>
  <si>
    <t>04 1  01 00010</t>
  </si>
  <si>
    <t>04 1 01 00020</t>
  </si>
  <si>
    <t>04 1 01 00030</t>
  </si>
  <si>
    <t>04 1 01 00040</t>
  </si>
  <si>
    <t>Оказание материальной помощи отдельным категориям граждан на частичное возмещение расходов по приобретению лекарственных средств, специального лечебного питания, изделий медицинского назначения и расходных материалов для помп</t>
  </si>
  <si>
    <t>04 1 01 00050</t>
  </si>
  <si>
    <t>Оказание материальной помощи отдельным категориям граждан на возмещение расходов по слухопротезированию</t>
  </si>
  <si>
    <t>04 1 02 00000</t>
  </si>
  <si>
    <t>Основное мероприятие "Предоставление мер социальной поддержки"</t>
  </si>
  <si>
    <t>04 1 02 00010</t>
  </si>
  <si>
    <t>04 1 02 00020</t>
  </si>
  <si>
    <t>04 1 02 00030</t>
  </si>
  <si>
    <t>04 1 02 00040</t>
  </si>
  <si>
    <t xml:space="preserve">Единовременная выплата участникам и инвалидам Великой Отечественной Войны;  лицам, награждённым знаком "Жителю блокадного Ленинграда" ;бывшим несовершеннолетним узникам концлагерей, гетто, других мест принудительного содержания, созданных фашистами и их союзниками в период Второй мировой войны; вдовам(вдовцам) участников Великой Отечественной войны, не вступившим в повторный брак, в связи с празднованием годовщины Победы в Великой Отечественной войне 1941-1945гг. </t>
  </si>
  <si>
    <t>04 1 02 00050</t>
  </si>
  <si>
    <t>04 1 02 00060</t>
  </si>
  <si>
    <t>Основное мероприятие "Организация социально-культурных мероприятий для социально незащищенных категорий населения"</t>
  </si>
  <si>
    <t>04 1 03 00000</t>
  </si>
  <si>
    <t>Мероприятия для социально незащищенных категорий населения"</t>
  </si>
  <si>
    <t>Основное мероприятие "Поддержка общественных организаций, объединяющих граждан социально незащищенных категорий"</t>
  </si>
  <si>
    <t>04 1 04 00000</t>
  </si>
  <si>
    <t>04 1 05 00000</t>
  </si>
  <si>
    <t>Основное мероприятие "Предоставление субсидий по оплате жилого помещения и коммунальных услуг"</t>
  </si>
  <si>
    <t>04 1 05 61410</t>
  </si>
  <si>
    <t>04 1 05 61420</t>
  </si>
  <si>
    <t>Подпрограмма "Доступная среда"</t>
  </si>
  <si>
    <t>04 2 01 00000</t>
  </si>
  <si>
    <t>04 2 00 00000</t>
  </si>
  <si>
    <t>04 1 03 00010</t>
  </si>
  <si>
    <t>Основное мероприятие "Повышение уровня доступности и качества приоритетных объектов и услуг в приоритетных сферах жизнедеятельности инвалидов и других маломобильных групп населения"</t>
  </si>
  <si>
    <t>04 2 01 00010</t>
  </si>
  <si>
    <t>04 3 00 00000</t>
  </si>
  <si>
    <t>04 1 04 00010</t>
  </si>
  <si>
    <t>06 1 02 00010</t>
  </si>
  <si>
    <t>Мероприятия по вовлечению молодых граждан в работу молодёжных общественных организаций и добровольческую деятельность</t>
  </si>
  <si>
    <t>Подпрограмма "Организация отдыха, оздоровления, занятости детей и молодёжи Красногорского муниципального района в свободное от учёбы время в 2017-2021 годах"</t>
  </si>
  <si>
    <t>Обеспечение деятельности учреждения по работе с молодёжью</t>
  </si>
  <si>
    <t>Мероприятия по увеличению числа специалистов занятых в сфере работы с молодёжью</t>
  </si>
  <si>
    <t>16 0 00 00000</t>
  </si>
  <si>
    <t>Муниципальная программа  Красногорского муниципального района на 2017-2021 годы "Территориальное развитие"</t>
  </si>
  <si>
    <t>Муниципальная программа  Красногорского муниципального района на 2017-2021 годы "Земельно-имущественные отношения и охрана окружающей среды"</t>
  </si>
  <si>
    <t>Муниципальная программа  Красногорского муниципального района на 2017-2021 годы "Эффективное управление"</t>
  </si>
  <si>
    <t>17 0 00 00000</t>
  </si>
  <si>
    <t>18 0 00 00000</t>
  </si>
  <si>
    <t>Обеспечение деятельности архивного отдела</t>
  </si>
  <si>
    <t>10 2 01 00000</t>
  </si>
  <si>
    <t>10 2 01 00010</t>
  </si>
  <si>
    <t>10 2 01 60690</t>
  </si>
  <si>
    <t>10 3 05 00000</t>
  </si>
  <si>
    <t>10 3 05 00590</t>
  </si>
  <si>
    <t>Подпрограмма "Муниципальное управление"</t>
  </si>
  <si>
    <t>10 4 00 00000</t>
  </si>
  <si>
    <t>Основное мероприятие "Повышение мотивации муниципальных служащих"</t>
  </si>
  <si>
    <t>Организация работы по проведению диспансеризации муниципальных служащих,  специальной оценке условий труда и медицинских осмотров работников на работах с вредными и опасными производственными факторами</t>
  </si>
  <si>
    <t>10 4 04 00000</t>
  </si>
  <si>
    <t>10 4 03 00000</t>
  </si>
  <si>
    <t>10 4 03 00010</t>
  </si>
  <si>
    <t>Организация работы по повышению квалификации кадров</t>
  </si>
  <si>
    <t>10 4 03 00020</t>
  </si>
  <si>
    <t>10 4 04 00010</t>
  </si>
  <si>
    <t>Муниципальная программа Красногорского муниципального района  на 2017-2021 годы "Образование"</t>
  </si>
  <si>
    <t>10 4 06 00000</t>
  </si>
  <si>
    <t>10 4 06 01000</t>
  </si>
  <si>
    <t>10 4 06 04000</t>
  </si>
  <si>
    <t>10 4 06 60700</t>
  </si>
  <si>
    <t>10 4 06 70000</t>
  </si>
  <si>
    <t>Развитие социального партнерства</t>
  </si>
  <si>
    <t>Основное мероприятие "Обеспечение деятельности органов местного самоуправления"</t>
  </si>
  <si>
    <t>Центральный аппарат администрации</t>
  </si>
  <si>
    <t>06 1 02 00020</t>
  </si>
  <si>
    <t>06 1 02 00030</t>
  </si>
  <si>
    <t>06 1 02 01590</t>
  </si>
  <si>
    <t>06 1 02 20000</t>
  </si>
  <si>
    <t>Резерв на функционирование новой сети общеобразовательных учреждений</t>
  </si>
  <si>
    <t>Основное мероприятие "Развитие кадрового потенциала"</t>
  </si>
  <si>
    <t>Подпрограмма "Содействие развитию здравоохранения"</t>
  </si>
  <si>
    <t>Муниципальная программа Красногорского муниципального района на 2017-2021 годы "Дети и молодёжь"</t>
  </si>
  <si>
    <t>Закупка товаров, работ и услуг в сфере информационно-коммуникационных технологий</t>
  </si>
  <si>
    <t>242</t>
  </si>
  <si>
    <t>01 2 01 79000</t>
  </si>
  <si>
    <t>13 1 00 00000</t>
  </si>
  <si>
    <t>13 1 01 00000</t>
  </si>
  <si>
    <t>13 1 01 00010</t>
  </si>
  <si>
    <t>Содержание жилых помещений, состоящих на учете в муниципальной казне</t>
  </si>
  <si>
    <t>Содержание нежилых помещений, состоящих на учете в муниципальной казне</t>
  </si>
  <si>
    <t>13 1 01 00020</t>
  </si>
  <si>
    <t>Ремонт объектов муниципальной казны</t>
  </si>
  <si>
    <t>13 1 01 00030</t>
  </si>
  <si>
    <t>13 1 01 00040</t>
  </si>
  <si>
    <t>13 1 01 00050</t>
  </si>
  <si>
    <t>04 3 01 00000</t>
  </si>
  <si>
    <t>Проектирование пристройки ГБУЗ МО "Нахабинская городская больница</t>
  </si>
  <si>
    <t>04 3 01 00010</t>
  </si>
  <si>
    <t>04 3 02 00000</t>
  </si>
  <si>
    <t>04 3 03 00000</t>
  </si>
  <si>
    <t>04 3 03 62080</t>
  </si>
  <si>
    <t>04 3 02 00010</t>
  </si>
  <si>
    <t xml:space="preserve">Муниципальная программа Красногорского муниципального района на 2019-2021 годы "Развитие малого и среднего предпринимательства" </t>
  </si>
  <si>
    <t>Основное мероприятие "Увеличение количества субъектов малого и среднего предпринимательства, осуществляющих деятельность в сфере обрабатывающих производств и технологических инноваций"</t>
  </si>
  <si>
    <t>08 0 01 00020</t>
  </si>
  <si>
    <t>Основное мероприятие "Увеличение доли оборота малых и средних предприятий в общем обороте по полному кругу предприятий"</t>
  </si>
  <si>
    <t>08 0 02 00010</t>
  </si>
  <si>
    <t>Информационно-консультационная поддержка субъектов малого и среднего предпринимательства</t>
  </si>
  <si>
    <t>Основное мероприятие "Хранение , комплектование учет  и использование документов архивного фонда Московской области и других архивных документов архивного отдела"</t>
  </si>
  <si>
    <t>13 1 01 00060</t>
  </si>
  <si>
    <t>13 1 01 00070</t>
  </si>
  <si>
    <t>13 2 00 00000</t>
  </si>
  <si>
    <t>13 2 01 00000</t>
  </si>
  <si>
    <t>13 2 01 00010</t>
  </si>
  <si>
    <t>Исследование воздуха, воды, почв</t>
  </si>
  <si>
    <t>13 2 02 00000</t>
  </si>
  <si>
    <t>13 2 02 00010</t>
  </si>
  <si>
    <t>Актуализация схем</t>
  </si>
  <si>
    <t>Чистка колодцев</t>
  </si>
  <si>
    <t>12 0 02 00020</t>
  </si>
  <si>
    <t>12 0 02 00030</t>
  </si>
  <si>
    <t>Муниципальная программа  Красногорского муниципального района на 2017-2021 годы "Содержание и развитие жилищно-коммунального хозяйства"</t>
  </si>
  <si>
    <t xml:space="preserve">Муниципальная программа Красногорского муниципального района на 2017-2021 годы "Безопасность населения" </t>
  </si>
  <si>
    <t>Основное мероприятие "Профилактика экстремизма и национализма"</t>
  </si>
  <si>
    <t>07 1 02 00000</t>
  </si>
  <si>
    <t>Профилактика и предупреждение проявлений экстремизма, расовой и национальной неприязни</t>
  </si>
  <si>
    <t>07 1 02 00010</t>
  </si>
  <si>
    <t>Подпрограмма "Снижение рисков и смягчение последствий чрезвычайных ситуаций природного и техногенного характера "</t>
  </si>
  <si>
    <t>Основное мероприятие "Повышение уровня готовности сил и средств муниципального звена системы предупреждения и ликвидации чрезвычайных ситуаций"</t>
  </si>
  <si>
    <t>Основное мероприятие "Создание комфортного и безопасного отдыха людей в местах массового отдыха на водных объектах"</t>
  </si>
  <si>
    <t>Обеспечение безаварийной эксплуатации гидротехнических сооружений</t>
  </si>
  <si>
    <t>07 2 02 00020</t>
  </si>
  <si>
    <t>Основное мероприятие "Совершенствование механизма реагирования экстренных оперативных служб на обращения населения"</t>
  </si>
  <si>
    <t>07 2 03 00590</t>
  </si>
  <si>
    <t>Закупка товаров, работ, услуг в сфере информационно-коммуникационных технологий</t>
  </si>
  <si>
    <t>Подпрограмма "Развитие и совершенствование систем оповещения и информирования населения"</t>
  </si>
  <si>
    <t>07 3 00 00000</t>
  </si>
  <si>
    <t>Основное мероприятие "Оповещения населения техническими средствами системы централизованного оповещения и информирования"</t>
  </si>
  <si>
    <t>07 3 01 00000</t>
  </si>
  <si>
    <t>Создание и поддержание в постоянной готовности системы оповещения и информирования</t>
  </si>
  <si>
    <t>07 3 01 00010</t>
  </si>
  <si>
    <t>Основное мероприятие "Создание и развитие аппаратно-программного комплекса "Безопасный город""</t>
  </si>
  <si>
    <t>07 3 02 00000</t>
  </si>
  <si>
    <t>Создание, содержание аппаратно-программного комплекса и мониторинг видеонаблюдения</t>
  </si>
  <si>
    <t>07 3 02 00010</t>
  </si>
  <si>
    <t>Подпрограмма "Обеспечение пожарной безопасности"</t>
  </si>
  <si>
    <t>07 4 00 00000</t>
  </si>
  <si>
    <t>Основное мероприятие "Профилактика и ликвидация пожаров"</t>
  </si>
  <si>
    <t>07 4 01 00000</t>
  </si>
  <si>
    <t>Обеспечение пожарной безопасности</t>
  </si>
  <si>
    <t>07 4 01 00010</t>
  </si>
  <si>
    <t>Развитие добровольной пожарной охраны</t>
  </si>
  <si>
    <t>07 4 01 00020</t>
  </si>
  <si>
    <t>Подпрограмма "Обеспечение мероприятий гражданской обороны"</t>
  </si>
  <si>
    <t>07 5 00 00000</t>
  </si>
  <si>
    <t>Основное мероприятие "Реализация задач гражданской обороны"</t>
  </si>
  <si>
    <t>07 5 01 00010</t>
  </si>
  <si>
    <t>Мероприятия в области  гражданской обороны</t>
  </si>
  <si>
    <t>05 0 01 00040</t>
  </si>
  <si>
    <t>05 0 01 00050</t>
  </si>
  <si>
    <t>Проектирование и строительство физкультурно-оздоровительного комплекса с искусственным льдом за счет средств областного бюджета</t>
  </si>
  <si>
    <t>Проведение массовых мероприятий в области физической культуры и спорта</t>
  </si>
  <si>
    <t>05 0 02 00020</t>
  </si>
  <si>
    <t>Основное мероприятие "Подготовка спортивного резерва"</t>
  </si>
  <si>
    <t>05 0 06 00000</t>
  </si>
  <si>
    <t>Обеспечение деятельности учреждений по спортивной подготовки</t>
  </si>
  <si>
    <t>05 0 06 00010</t>
  </si>
  <si>
    <t>Мероприятия в учреждениях по спортивной подготовки</t>
  </si>
  <si>
    <t>05 0 06 00020</t>
  </si>
  <si>
    <t>05 0 06 20000</t>
  </si>
  <si>
    <t>Муниципальная программа  Красногорского муниципального района на 2017-2021 годы "Развитие транспортной системы"</t>
  </si>
  <si>
    <t>11 0 02 00050</t>
  </si>
  <si>
    <t>Муниципальная программа  Красногорского муниципального района на 2017-2021 годы "Развитие потребительского рынка и услуг"</t>
  </si>
  <si>
    <t xml:space="preserve">Муниципальная программа Красногорского муниципального района на 2017-2021 годы "Культура" </t>
  </si>
  <si>
    <t>Муниципальная программа  Красногорского муниципального района на 2017-2021 годы "Жилище"</t>
  </si>
  <si>
    <t xml:space="preserve">Подготовка проектов планировки и межевания территорий при строительстве капитальных объектов </t>
  </si>
  <si>
    <t>Проведение независимой строительной экспертизы объектов</t>
  </si>
  <si>
    <t>Проведение сертификации ворот для спортивных игр</t>
  </si>
  <si>
    <t>Ремонт фасада здания МАУК "Красногорский культурно-досуговый комплекс "Подмосковье"</t>
  </si>
  <si>
    <t>Основное мероприятие "Обеспечение деятельности по развитию культуры"</t>
  </si>
  <si>
    <t>02 0 03 00000</t>
  </si>
  <si>
    <t>Аппарат управления по культуре, делам молодежи, физической культуры и спорта</t>
  </si>
  <si>
    <t>02 0 03 04000</t>
  </si>
  <si>
    <t>02 0 03 81590</t>
  </si>
  <si>
    <t>17 2 00 00000</t>
  </si>
  <si>
    <t>17 2 01 00000</t>
  </si>
  <si>
    <t>17 2 01 00010</t>
  </si>
  <si>
    <t>18 0 04 00040</t>
  </si>
  <si>
    <t>18 0 04 00000</t>
  </si>
  <si>
    <t>Подпрограмма "Развитие информационно-коммуникационных технологий для повышения эффективности процессов управления"</t>
  </si>
  <si>
    <t>Подпрограмма "Обеспечение доступа  граждан и представителей бизнес-сообщества к получению государственных и муниципальных услуг по принципу "одного окна", в том числе в МФЦ"</t>
  </si>
  <si>
    <t>17 1 00 00000</t>
  </si>
  <si>
    <t>Основное мероприятие "Создание и развитие  в администрации Красногорского муниципального района  системы предоставления государственных и муниципальных услуг по принципу "одного окна", в том числе на базе МФЦ"</t>
  </si>
  <si>
    <t>17 1 02 00000</t>
  </si>
  <si>
    <t>17 1 02 00590</t>
  </si>
  <si>
    <t>Обеспечение деятельности АУП</t>
  </si>
  <si>
    <t>17 1 02 01590</t>
  </si>
  <si>
    <t>Обеспечение деятельности отделений и ТОСП(УРМ)</t>
  </si>
  <si>
    <t>17 1 02 02590</t>
  </si>
  <si>
    <t>Общехозяйственные расходы</t>
  </si>
  <si>
    <t>17 1 02 03590</t>
  </si>
  <si>
    <t>Закупка товаров, работ и услуг для обеспечения государственных (муниципальных) нужд</t>
  </si>
  <si>
    <t>Резерв на функционирование новой сети дошкольных образовательных учреждений</t>
  </si>
  <si>
    <t xml:space="preserve">Реконструкция зданий учреждений дополнительного образования детей </t>
  </si>
  <si>
    <t>Муниципальная программа Красногорского муниципального района на 2017-2021 годы "Социальная поддержка населения"</t>
  </si>
  <si>
    <t>Подпрограмма "Социальная поддержка "</t>
  </si>
  <si>
    <t xml:space="preserve">Оказание материальной помощи многодетным семьям ; неполным семьям ; семьям, имеющим детей-инвалидов; детям, инвалидам; пенсионерам, оказавшимся в трудной жизненной ситуации; </t>
  </si>
  <si>
    <t>Ежемесячные компенсационные выплаты лицам, удостоенным звания "Почетный гражданин г. Красногорск", "Почетный гражданин Красногорского района", "Почётный гражданин Красногорского муниципального района". Выплаты пособий  на погребение, оплата ритуальных услуг (для одиноких граждан, удостоенных вышеуказанных званий), цветов, венков и ритуальных принадлежностей</t>
  </si>
  <si>
    <t>Ежемесячное вознаграждение лицам, имеющим почётные звания Российской Федерации и ушедшим на заслуженный отдых из учреждений бюджетной сферы</t>
  </si>
  <si>
    <t>Единовременная выплата учащимся и выпускникам общеобразовательных, начальных, средних и высших профессиональных учебных заведений, в отношении которых прекращена опека(попечительство) по возрасту; детям-сиротам, детям, оставшимся без попечения родителей, а также лицам из числа детей-сирот и детей оставшимся без попечения родителей, в возрасте от 18 до 23 лет, являющихся учащимися начальных, средних и высших  профессиональных учебных заведений и выпускниками государственных, учреждений (детских домов, интернатов, приютов, ГОУ НПО и СПО и т.д., прибывших на территорию Красногорского муниципального района для постоянного проживания на обустройство по месту жительства</t>
  </si>
  <si>
    <t>Создание безбарьерной среды на объектах социальной, инженерной и транспортной инфраструктур, повышение доступности и качества образовательных услуг для детей инвалидов и детей с ОВЗ, повышение социокультурной и спортивной реабилитации инвалидов</t>
  </si>
  <si>
    <t>Мероприятия по гражданско-патриотическому и духовно-нравственному воспитанию детей и молодёжи</t>
  </si>
  <si>
    <t xml:space="preserve">Выплата пенсии за выслугу лет </t>
  </si>
  <si>
    <t>Паспортизация "бесхозяйных" автомобильных дорог общего пользования</t>
  </si>
  <si>
    <t>Ежемесячный взнос на капитальный ремонт общего имущества в многоквартирных домах</t>
  </si>
  <si>
    <t>Подпрограмма "Охрана окружающей среды и совершенствование системы обращения с отходами производства и потребления"</t>
  </si>
  <si>
    <t>16 0 02 00000</t>
  </si>
  <si>
    <t>16 0 02 00010</t>
  </si>
  <si>
    <t>16 0 02 00020</t>
  </si>
  <si>
    <t>16 0 02 00030</t>
  </si>
  <si>
    <t>16 0 02 00040</t>
  </si>
  <si>
    <t>16 0 02 00590</t>
  </si>
  <si>
    <t>Прочая  закупка товаров, работ и услуг для обеспечения государственных (муниципальных) нужд</t>
  </si>
  <si>
    <t>Подписка, доставка и распространение тиражей печатных изданий</t>
  </si>
  <si>
    <t>Основное мероприятие "Оформление наружного информационного информационного пространства муниципального района"</t>
  </si>
  <si>
    <t>15 0 01 00020</t>
  </si>
  <si>
    <t>Муниципальная программа  Красногорского муниципального района на 2017-2021 годы "Информирование населения о деятельности органов месного самоуправления Красногорпского муниципального района Московской области"</t>
  </si>
  <si>
    <t>Основное мероприятие "Информирование населения о деятельности органов местного самоуправления муниципального района,о мероприятиях социально-экономического развития о общественно-политической жизни"</t>
  </si>
  <si>
    <t>Аппарат управления образования</t>
  </si>
  <si>
    <t>Муниципальная программа  Красногорского муниципального района на 2017-2021 годы "Снижение административных барьеров и развитие информационно-коммуникационных технологий"</t>
  </si>
  <si>
    <t>Муниципальная программа Красногорского муниципального района  на 2017-2021 годы "Физическая культура и спорт"</t>
  </si>
  <si>
    <t>Реконструкция стадиона "Машиностроитель"</t>
  </si>
  <si>
    <t>01 1 02 79000</t>
  </si>
  <si>
    <t>360</t>
  </si>
  <si>
    <t>Иные выплаты населению</t>
  </si>
  <si>
    <t>18 0 04 00020</t>
  </si>
  <si>
    <t xml:space="preserve">Муниципальная программа  Красногорского муниципального района на 2017-2021 годы "Энергосбережение" </t>
  </si>
  <si>
    <t>Мероприятия в области дошкольного образования</t>
  </si>
  <si>
    <t>01 1 01 20000</t>
  </si>
  <si>
    <t>Муниципальные стипендии для учащихся дополнительного образования детей в области культуры</t>
  </si>
  <si>
    <t>01 3 01 77020</t>
  </si>
  <si>
    <t>634</t>
  </si>
  <si>
    <t>814</t>
  </si>
  <si>
    <t>Иные субсидии некоммерческим организациям (за исключением государственных (муниципальных) учреждений)</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</si>
  <si>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</si>
  <si>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Мероприятия по организации отдыха детей в каникулярное время</t>
  </si>
  <si>
    <t>06 2 01 62190</t>
  </si>
  <si>
    <t>05 0 01 64220</t>
  </si>
  <si>
    <t>10 4 06 60830</t>
  </si>
  <si>
    <t>14 7 00 00000</t>
  </si>
  <si>
    <t>14 7 01 00000</t>
  </si>
  <si>
    <t>14 7 01 54850</t>
  </si>
  <si>
    <t>Обеспечение жильем граждан, уволенных с военной службы,и приравненных к ним лиц</t>
  </si>
  <si>
    <t>Подпрограмма "Обеспечение жильем отдельных категорий граждан, установленных федеральным законодательством"</t>
  </si>
  <si>
    <t>Основное мероприятие "Приобретение отдельным каиегориям граждан - участникам подпрограммы жилых помещений"</t>
  </si>
  <si>
    <t>Строительство прочих дошкольных учреждений</t>
  </si>
  <si>
    <t>01 1 01 40050</t>
  </si>
  <si>
    <t>Укрепление материально-технческой базы в учреждениях по спортивной подготовки</t>
  </si>
  <si>
    <t>05 0 06 00030</t>
  </si>
  <si>
    <t>243</t>
  </si>
  <si>
    <t>Закупка товаров, работ и услуг в целях капитального ремонта государственного (муниципального) имущества</t>
  </si>
  <si>
    <t>Капитальные вложения в общеобразовательные организации в целях обеспечения односменного режима обучения</t>
  </si>
  <si>
    <t>01 2 01 64480</t>
  </si>
  <si>
    <t>99 0 00 01010</t>
  </si>
  <si>
    <t>Дргие мероприятия в области государственного и муниципального управления</t>
  </si>
  <si>
    <t>99 0 00 01060</t>
  </si>
  <si>
    <t>Оплата административных штрафов</t>
  </si>
  <si>
    <t>Проектирование подключения участков многодетных семей к инженерным сетям</t>
  </si>
  <si>
    <t>12 0 02 00040</t>
  </si>
  <si>
    <t>Приложение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</si>
</sst>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р_._-;\-* #,##0.00_р_._-;_-* &quot;-&quot;??_р_._-;_-@_-"/>
    <numFmt numFmtId="164" formatCode="#,##0.000"/>
  </numFmts>
  <fonts count="41" x14ac:knownFonts="1">
    <font>
      <sz val="10"/>
      <name val="Arial Cyr"/>
      <charset val="204"/>
    </font>
    <font>
      <sz val="10.5"/>
      <name val="Times New Roman Cyr"/>
      <family val="1"/>
      <charset val="204"/>
    </font>
    <font>
      <sz val="12"/>
      <name val="Times New Roman Cyr"/>
      <family val="1"/>
      <charset val="204"/>
    </font>
    <font>
      <sz val="10"/>
      <name val="Times New Roman Cyr"/>
      <family val="1"/>
      <charset val="204"/>
    </font>
    <font>
      <b/>
      <sz val="11"/>
      <name val="Times New Roman Cyr"/>
      <family val="1"/>
      <charset val="204"/>
    </font>
    <font>
      <b/>
      <sz val="10"/>
      <name val="Times New Roman Cyr"/>
      <family val="1"/>
      <charset val="204"/>
    </font>
    <font>
      <sz val="10"/>
      <name val="Arial Cyr"/>
      <charset val="204"/>
    </font>
    <font>
      <b/>
      <sz val="13"/>
      <name val="Times New Roman Cyr"/>
      <family val="1"/>
      <charset val="204"/>
    </font>
    <font>
      <b/>
      <sz val="12"/>
      <name val="Times New Roman Cyr"/>
      <charset val="204"/>
    </font>
    <font>
      <sz val="12"/>
      <name val="Times New Roman Cyr"/>
      <charset val="204"/>
    </font>
    <font>
      <sz val="10"/>
      <name val="Times New Roman CYR"/>
      <charset val="204"/>
    </font>
    <font>
      <sz val="12"/>
      <color indexed="12"/>
      <name val="Times New Roman Cyr"/>
      <charset val="204"/>
    </font>
    <font>
      <b/>
      <sz val="12"/>
      <color indexed="8"/>
      <name val="Times New Roman Cyr"/>
      <charset val="204"/>
    </font>
    <font>
      <sz val="12"/>
      <color indexed="8"/>
      <name val="Times New Roman Cyr"/>
      <charset val="204"/>
    </font>
    <font>
      <sz val="12"/>
      <color indexed="8"/>
      <name val="Times New Roman Cyr"/>
      <charset val="204"/>
    </font>
    <font>
      <sz val="12"/>
      <color indexed="8"/>
      <name val="Times New Roman Cyr"/>
      <family val="1"/>
      <charset val="204"/>
    </font>
    <font>
      <sz val="10"/>
      <color indexed="8"/>
      <name val="Times New Roman Cyr"/>
      <family val="1"/>
      <charset val="204"/>
    </font>
    <font>
      <sz val="10.5"/>
      <color indexed="8"/>
      <name val="Times New Roman Cyr"/>
      <family val="1"/>
      <charset val="204"/>
    </font>
    <font>
      <b/>
      <sz val="11"/>
      <color indexed="8"/>
      <name val="Times New Roman Cyr"/>
      <family val="1"/>
      <charset val="204"/>
    </font>
    <font>
      <sz val="11"/>
      <color theme="1"/>
      <name val="Calibri"/>
      <family val="2"/>
      <charset val="204"/>
      <scheme val="minor"/>
    </font>
    <font>
      <b/>
      <i/>
      <sz val="12"/>
      <color indexed="8"/>
      <name val="Times New Roman Cyr"/>
      <charset val="204"/>
    </font>
    <font>
      <b/>
      <i/>
      <sz val="12"/>
      <name val="Times New Roman Cyr"/>
      <charset val="204"/>
    </font>
    <font>
      <i/>
      <sz val="12"/>
      <color indexed="8"/>
      <name val="Times New Roman Cyr"/>
      <charset val="204"/>
    </font>
    <font>
      <i/>
      <sz val="12"/>
      <name val="Times New Roman Cyr"/>
      <charset val="204"/>
    </font>
    <font>
      <i/>
      <sz val="12"/>
      <name val="Times New Roman Cyr"/>
      <family val="1"/>
      <charset val="204"/>
    </font>
    <font>
      <b/>
      <sz val="14"/>
      <color indexed="8"/>
      <name val="Times New Roman CYR"/>
      <charset val="204"/>
    </font>
    <font>
      <b/>
      <sz val="14"/>
      <name val="Times New Roman Cyr"/>
      <family val="1"/>
      <charset val="204"/>
    </font>
    <font>
      <sz val="14"/>
      <color indexed="8"/>
      <name val="Times New Roman Cyr"/>
      <family val="1"/>
      <charset val="204"/>
    </font>
    <font>
      <b/>
      <sz val="14"/>
      <color indexed="8"/>
      <name val="Times New Roman Cyr"/>
      <family val="1"/>
      <charset val="204"/>
    </font>
    <font>
      <sz val="14"/>
      <color indexed="8"/>
      <name val="Times New Roman Cyr"/>
      <charset val="204"/>
    </font>
    <font>
      <sz val="14"/>
      <name val="Times New Roman CYR"/>
      <charset val="204"/>
    </font>
    <font>
      <i/>
      <sz val="12"/>
      <name val="Times New Roman"/>
      <family val="1"/>
      <charset val="204"/>
    </font>
    <font>
      <sz val="13"/>
      <color indexed="8"/>
      <name val="Times New Roman Cyr"/>
      <charset val="204"/>
    </font>
    <font>
      <b/>
      <sz val="14"/>
      <name val="Times New Roman Cyr"/>
      <charset val="204"/>
    </font>
    <font>
      <b/>
      <sz val="13"/>
      <color indexed="8"/>
      <name val="Times New Roman Cyr"/>
      <charset val="204"/>
    </font>
    <font>
      <b/>
      <sz val="13"/>
      <name val="Times New Roman Cyr"/>
      <charset val="204"/>
    </font>
    <font>
      <b/>
      <sz val="10"/>
      <name val="Times New Roman Cyr"/>
      <charset val="204"/>
    </font>
    <font>
      <i/>
      <sz val="10"/>
      <name val="Times New Roman Cyr"/>
      <charset val="204"/>
    </font>
    <font>
      <i/>
      <sz val="11"/>
      <name val="Times New Roman Cyr"/>
      <charset val="204"/>
    </font>
    <font>
      <i/>
      <sz val="14"/>
      <color indexed="8"/>
      <name val="Times New Roman Cyr"/>
      <charset val="204"/>
    </font>
    <font>
      <i/>
      <sz val="13"/>
      <name val="Times New Roman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6" fillId="0" borderId="0"/>
    <xf numFmtId="0" fontId="19" fillId="0" borderId="0"/>
    <xf numFmtId="0" fontId="6" fillId="0" borderId="0"/>
    <xf numFmtId="43" fontId="6" fillId="0" borderId="0" applyFont="0" applyFill="0" applyBorder="0" applyAlignment="0" applyProtection="0"/>
  </cellStyleXfs>
  <cellXfs count="169">
    <xf numFmtId="0" fontId="0" fillId="0" borderId="0" xfId="0"/>
    <xf numFmtId="0" fontId="5" fillId="0" borderId="0" xfId="0" applyFont="1" applyFill="1"/>
    <xf numFmtId="0" fontId="3" fillId="0" borderId="0" xfId="0" applyFont="1" applyFill="1"/>
    <xf numFmtId="0" fontId="10" fillId="0" borderId="0" xfId="0" applyFont="1" applyFill="1"/>
    <xf numFmtId="0" fontId="2" fillId="0" borderId="0" xfId="0" applyFont="1" applyFill="1"/>
    <xf numFmtId="0" fontId="9" fillId="0"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15" fillId="0" borderId="1" xfId="0" applyFont="1" applyFill="1" applyBorder="1" applyAlignment="1">
      <alignment horizontal="left" vertical="top" wrapText="1"/>
    </xf>
    <xf numFmtId="49" fontId="17" fillId="0" borderId="0" xfId="0" applyNumberFormat="1" applyFont="1" applyFill="1" applyBorder="1" applyAlignment="1">
      <alignment horizontal="center"/>
    </xf>
    <xf numFmtId="49" fontId="4" fillId="0" borderId="1" xfId="0" applyNumberFormat="1" applyFont="1" applyFill="1" applyBorder="1" applyAlignment="1">
      <alignment horizontal="center" wrapText="1"/>
    </xf>
    <xf numFmtId="0" fontId="23" fillId="0" borderId="1" xfId="0" applyFont="1" applyFill="1" applyBorder="1" applyAlignment="1">
      <alignment horizontal="center"/>
    </xf>
    <xf numFmtId="0" fontId="9" fillId="0" borderId="1" xfId="0" applyFont="1" applyFill="1" applyBorder="1" applyAlignment="1">
      <alignment horizontal="center"/>
    </xf>
    <xf numFmtId="49" fontId="13" fillId="0" borderId="1" xfId="0" applyNumberFormat="1" applyFont="1" applyFill="1" applyBorder="1" applyAlignment="1">
      <alignment horizontal="center" wrapText="1"/>
    </xf>
    <xf numFmtId="49" fontId="9" fillId="0" borderId="1" xfId="0" applyNumberFormat="1" applyFont="1" applyFill="1" applyBorder="1" applyAlignment="1">
      <alignment horizontal="center" wrapText="1"/>
    </xf>
    <xf numFmtId="0" fontId="2" fillId="0" borderId="1" xfId="0" applyFont="1" applyFill="1" applyBorder="1" applyAlignment="1">
      <alignment horizontal="center"/>
    </xf>
    <xf numFmtId="49" fontId="15" fillId="0" borderId="1" xfId="0" applyNumberFormat="1" applyFont="1" applyFill="1" applyBorder="1" applyAlignment="1">
      <alignment horizontal="center" wrapText="1"/>
    </xf>
    <xf numFmtId="49" fontId="21" fillId="0" borderId="1" xfId="0" applyNumberFormat="1" applyFont="1" applyFill="1" applyBorder="1" applyAlignment="1">
      <alignment horizontal="center" wrapText="1"/>
    </xf>
    <xf numFmtId="49" fontId="20" fillId="0" borderId="1" xfId="0" applyNumberFormat="1" applyFont="1" applyFill="1" applyBorder="1" applyAlignment="1">
      <alignment horizontal="center" wrapText="1"/>
    </xf>
    <xf numFmtId="49" fontId="23" fillId="0" borderId="1" xfId="0" applyNumberFormat="1" applyFont="1" applyFill="1" applyBorder="1" applyAlignment="1">
      <alignment horizontal="center" wrapText="1"/>
    </xf>
    <xf numFmtId="49" fontId="22" fillId="0" borderId="1" xfId="0" applyNumberFormat="1" applyFont="1" applyFill="1" applyBorder="1" applyAlignment="1">
      <alignment horizontal="center" wrapText="1"/>
    </xf>
    <xf numFmtId="49" fontId="12" fillId="0" borderId="1" xfId="0" applyNumberFormat="1" applyFont="1" applyFill="1" applyBorder="1" applyAlignment="1">
      <alignment horizontal="center" wrapText="1"/>
    </xf>
    <xf numFmtId="0" fontId="13" fillId="0" borderId="1" xfId="0" quotePrefix="1" applyFont="1" applyFill="1" applyBorder="1" applyAlignment="1">
      <alignment horizontal="center"/>
    </xf>
    <xf numFmtId="49" fontId="15" fillId="0" borderId="1" xfId="0" quotePrefix="1" applyNumberFormat="1" applyFont="1" applyFill="1" applyBorder="1" applyAlignment="1">
      <alignment horizontal="center"/>
    </xf>
    <xf numFmtId="49" fontId="15" fillId="0" borderId="1" xfId="0" applyNumberFormat="1" applyFont="1" applyFill="1" applyBorder="1" applyAlignment="1">
      <alignment horizontal="center"/>
    </xf>
    <xf numFmtId="0" fontId="22" fillId="0" borderId="1" xfId="0" applyFont="1" applyFill="1" applyBorder="1" applyAlignment="1">
      <alignment horizontal="center" wrapText="1"/>
    </xf>
    <xf numFmtId="0" fontId="15" fillId="0" borderId="1" xfId="0" quotePrefix="1" applyFont="1" applyFill="1" applyBorder="1" applyAlignment="1">
      <alignment horizontal="center"/>
    </xf>
    <xf numFmtId="49" fontId="11" fillId="0" borderId="1" xfId="0" applyNumberFormat="1" applyFont="1" applyFill="1" applyBorder="1" applyAlignment="1">
      <alignment horizontal="center" wrapText="1"/>
    </xf>
    <xf numFmtId="49" fontId="16" fillId="0" borderId="0" xfId="0" applyNumberFormat="1" applyFont="1" applyFill="1" applyAlignment="1">
      <alignment horizontal="center"/>
    </xf>
    <xf numFmtId="49" fontId="1" fillId="0" borderId="0" xfId="0" applyNumberFormat="1" applyFont="1" applyFill="1" applyBorder="1" applyAlignment="1">
      <alignment horizontal="center"/>
    </xf>
    <xf numFmtId="49" fontId="3" fillId="0" borderId="0" xfId="0" applyNumberFormat="1" applyFont="1" applyFill="1" applyAlignment="1">
      <alignment horizontal="center"/>
    </xf>
    <xf numFmtId="0" fontId="3" fillId="0" borderId="0" xfId="0" applyFont="1" applyFill="1" applyAlignment="1">
      <alignment horizontal="left" vertical="top"/>
    </xf>
    <xf numFmtId="0" fontId="1" fillId="0" borderId="0" xfId="0" applyFont="1" applyFill="1" applyBorder="1" applyAlignment="1">
      <alignment horizontal="left" vertical="top"/>
    </xf>
    <xf numFmtId="49" fontId="26" fillId="0" borderId="1" xfId="0" applyNumberFormat="1" applyFont="1" applyFill="1" applyBorder="1" applyAlignment="1">
      <alignment horizontal="center" wrapText="1"/>
    </xf>
    <xf numFmtId="49" fontId="27" fillId="0" borderId="1" xfId="0" quotePrefix="1" applyNumberFormat="1" applyFont="1" applyFill="1" applyBorder="1" applyAlignment="1">
      <alignment horizontal="center"/>
    </xf>
    <xf numFmtId="0" fontId="21" fillId="0" borderId="1" xfId="0" applyFont="1" applyFill="1" applyBorder="1" applyAlignment="1">
      <alignment horizontal="center"/>
    </xf>
    <xf numFmtId="49" fontId="28" fillId="0" borderId="1" xfId="0" applyNumberFormat="1" applyFont="1" applyFill="1" applyBorder="1" applyAlignment="1">
      <alignment horizontal="center" wrapText="1"/>
    </xf>
    <xf numFmtId="49" fontId="25" fillId="0" borderId="1" xfId="0" applyNumberFormat="1" applyFont="1" applyFill="1" applyBorder="1" applyAlignment="1">
      <alignment horizontal="center" wrapText="1"/>
    </xf>
    <xf numFmtId="49" fontId="29" fillId="0" borderId="1" xfId="0" applyNumberFormat="1" applyFont="1" applyFill="1" applyBorder="1" applyAlignment="1">
      <alignment horizontal="center" wrapText="1"/>
    </xf>
    <xf numFmtId="49" fontId="20" fillId="0" borderId="1" xfId="0" quotePrefix="1" applyNumberFormat="1" applyFont="1" applyFill="1" applyBorder="1" applyAlignment="1">
      <alignment horizontal="center"/>
    </xf>
    <xf numFmtId="0" fontId="30" fillId="0" borderId="0" xfId="0" applyFont="1" applyFill="1" applyAlignment="1"/>
    <xf numFmtId="49" fontId="30" fillId="0" borderId="0" xfId="0" applyNumberFormat="1" applyFont="1" applyFill="1" applyAlignment="1"/>
    <xf numFmtId="49" fontId="29" fillId="0" borderId="0" xfId="0" applyNumberFormat="1" applyFont="1" applyFill="1" applyAlignment="1"/>
    <xf numFmtId="0" fontId="4" fillId="0" borderId="1" xfId="0" applyFont="1" applyFill="1" applyBorder="1" applyAlignment="1">
      <alignment horizontal="center" vertical="center" wrapText="1"/>
    </xf>
    <xf numFmtId="0" fontId="2" fillId="0" borderId="1" xfId="0" applyFont="1" applyFill="1" applyBorder="1" applyAlignment="1">
      <alignment horizontal="left" wrapText="1"/>
    </xf>
    <xf numFmtId="0" fontId="23" fillId="0" borderId="1" xfId="0" applyFont="1" applyFill="1" applyBorder="1" applyAlignment="1">
      <alignment horizontal="left" wrapText="1"/>
    </xf>
    <xf numFmtId="0" fontId="9" fillId="0" borderId="1" xfId="0" applyFont="1" applyFill="1" applyBorder="1" applyAlignment="1">
      <alignment horizontal="left" wrapText="1"/>
    </xf>
    <xf numFmtId="0" fontId="22" fillId="0" borderId="1" xfId="0" applyFont="1" applyFill="1" applyBorder="1" applyAlignment="1">
      <alignment horizontal="left" wrapText="1"/>
    </xf>
    <xf numFmtId="0" fontId="13" fillId="0" borderId="1" xfId="0" applyFont="1" applyFill="1" applyBorder="1" applyAlignment="1">
      <alignment horizontal="center" wrapText="1"/>
    </xf>
    <xf numFmtId="0" fontId="8" fillId="0" borderId="1" xfId="0" applyFont="1" applyFill="1" applyBorder="1" applyAlignment="1">
      <alignment horizontal="center"/>
    </xf>
    <xf numFmtId="49" fontId="12" fillId="0" borderId="1" xfId="0" applyNumberFormat="1" applyFont="1" applyFill="1" applyBorder="1" applyAlignment="1">
      <alignment horizontal="center"/>
    </xf>
    <xf numFmtId="0" fontId="8" fillId="0" borderId="1" xfId="0" applyFont="1" applyFill="1" applyBorder="1" applyAlignment="1">
      <alignment horizontal="left"/>
    </xf>
    <xf numFmtId="0" fontId="35" fillId="0" borderId="1" xfId="0" applyFont="1" applyFill="1" applyBorder="1" applyAlignment="1">
      <alignment horizontal="center"/>
    </xf>
    <xf numFmtId="49" fontId="32" fillId="0" borderId="1" xfId="0" applyNumberFormat="1" applyFont="1" applyFill="1" applyBorder="1" applyAlignment="1">
      <alignment horizontal="center" wrapText="1"/>
    </xf>
    <xf numFmtId="4" fontId="17" fillId="0" borderId="0" xfId="0" applyNumberFormat="1" applyFont="1" applyFill="1" applyBorder="1" applyAlignment="1">
      <alignment horizontal="center" wrapText="1"/>
    </xf>
    <xf numFmtId="4" fontId="16" fillId="0" borderId="0" xfId="0" applyNumberFormat="1" applyFont="1" applyFill="1" applyAlignment="1">
      <alignment horizontal="center" wrapText="1"/>
    </xf>
    <xf numFmtId="0" fontId="13" fillId="0" borderId="1" xfId="0" applyNumberFormat="1" applyFont="1" applyFill="1" applyBorder="1" applyAlignment="1">
      <alignment horizontal="left" wrapText="1"/>
    </xf>
    <xf numFmtId="49" fontId="22" fillId="0" borderId="1" xfId="0" quotePrefix="1" applyNumberFormat="1" applyFont="1" applyFill="1" applyBorder="1" applyAlignment="1">
      <alignment horizontal="center"/>
    </xf>
    <xf numFmtId="0" fontId="36" fillId="0" borderId="0" xfId="0" applyFont="1" applyFill="1"/>
    <xf numFmtId="0" fontId="37" fillId="0" borderId="0" xfId="0" applyFont="1" applyFill="1"/>
    <xf numFmtId="0" fontId="23" fillId="0" borderId="1" xfId="0" applyNumberFormat="1" applyFont="1" applyFill="1" applyBorder="1" applyAlignment="1">
      <alignment horizontal="left" wrapText="1"/>
    </xf>
    <xf numFmtId="49" fontId="23" fillId="0" borderId="1" xfId="0" applyNumberFormat="1" applyFont="1" applyFill="1" applyBorder="1" applyAlignment="1">
      <alignment horizontal="center"/>
    </xf>
    <xf numFmtId="4" fontId="23" fillId="0" borderId="1" xfId="0" applyNumberFormat="1" applyFont="1" applyFill="1" applyBorder="1"/>
    <xf numFmtId="4" fontId="38" fillId="0" borderId="1" xfId="0" applyNumberFormat="1" applyFont="1" applyFill="1" applyBorder="1"/>
    <xf numFmtId="4" fontId="29" fillId="0" borderId="0" xfId="0" applyNumberFormat="1" applyFont="1" applyFill="1" applyAlignment="1">
      <alignment wrapText="1"/>
    </xf>
    <xf numFmtId="0" fontId="8" fillId="0" borderId="0" xfId="0" applyFont="1" applyFill="1" applyBorder="1" applyAlignment="1">
      <alignment horizontal="left"/>
    </xf>
    <xf numFmtId="49" fontId="11" fillId="0" borderId="0" xfId="0" applyNumberFormat="1" applyFont="1" applyFill="1" applyBorder="1" applyAlignment="1">
      <alignment horizontal="center" wrapText="1"/>
    </xf>
    <xf numFmtId="49" fontId="15" fillId="0" borderId="0" xfId="0" applyNumberFormat="1" applyFont="1" applyFill="1" applyBorder="1" applyAlignment="1">
      <alignment horizontal="center"/>
    </xf>
    <xf numFmtId="4" fontId="25" fillId="0" borderId="0" xfId="0" applyNumberFormat="1" applyFont="1" applyFill="1" applyBorder="1" applyAlignment="1">
      <alignment horizontal="center" wrapText="1"/>
    </xf>
    <xf numFmtId="0" fontId="13" fillId="0" borderId="1" xfId="0" applyFont="1" applyFill="1" applyBorder="1" applyAlignment="1">
      <alignment wrapText="1"/>
    </xf>
    <xf numFmtId="0" fontId="22" fillId="0" borderId="1" xfId="0" applyFont="1" applyFill="1" applyBorder="1" applyAlignment="1">
      <alignment wrapText="1"/>
    </xf>
    <xf numFmtId="0" fontId="9" fillId="0" borderId="1" xfId="0" applyFont="1" applyFill="1" applyBorder="1" applyAlignment="1">
      <alignment wrapText="1"/>
    </xf>
    <xf numFmtId="0" fontId="15" fillId="0" borderId="1" xfId="0" applyFont="1" applyFill="1" applyBorder="1" applyAlignment="1">
      <alignment wrapText="1"/>
    </xf>
    <xf numFmtId="0" fontId="26" fillId="0" borderId="1" xfId="0" applyFont="1" applyFill="1" applyBorder="1" applyAlignment="1">
      <alignment wrapText="1"/>
    </xf>
    <xf numFmtId="0" fontId="8" fillId="0" borderId="1" xfId="0" applyFont="1" applyFill="1" applyBorder="1" applyAlignment="1">
      <alignment wrapText="1"/>
    </xf>
    <xf numFmtId="0" fontId="21" fillId="0" borderId="1" xfId="0" applyFont="1" applyFill="1" applyBorder="1" applyAlignment="1">
      <alignment wrapText="1"/>
    </xf>
    <xf numFmtId="0" fontId="2" fillId="0" borderId="1" xfId="0" applyFont="1" applyFill="1" applyBorder="1" applyAlignment="1">
      <alignment wrapText="1"/>
    </xf>
    <xf numFmtId="0" fontId="20" fillId="0" borderId="1" xfId="0" applyFont="1" applyFill="1" applyBorder="1" applyAlignment="1">
      <alignment wrapText="1"/>
    </xf>
    <xf numFmtId="0" fontId="23" fillId="0" borderId="1" xfId="0" applyFont="1" applyFill="1" applyBorder="1" applyAlignment="1">
      <alignment wrapText="1"/>
    </xf>
    <xf numFmtId="0" fontId="15" fillId="0" borderId="1" xfId="0" applyNumberFormat="1" applyFont="1" applyFill="1" applyBorder="1" applyAlignment="1">
      <alignment wrapText="1"/>
    </xf>
    <xf numFmtId="0" fontId="24" fillId="0" borderId="1" xfId="0" applyFont="1" applyFill="1" applyBorder="1" applyAlignment="1">
      <alignment wrapText="1"/>
    </xf>
    <xf numFmtId="0" fontId="12" fillId="0" borderId="1" xfId="0" applyFont="1" applyFill="1" applyBorder="1" applyAlignment="1">
      <alignment wrapText="1"/>
    </xf>
    <xf numFmtId="0" fontId="34" fillId="0" borderId="1" xfId="0" applyFont="1" applyFill="1" applyBorder="1" applyAlignment="1">
      <alignment wrapText="1"/>
    </xf>
    <xf numFmtId="0" fontId="2" fillId="0" borderId="1" xfId="0" applyFont="1" applyFill="1" applyBorder="1" applyAlignment="1"/>
    <xf numFmtId="0" fontId="8" fillId="0" borderId="1" xfId="0" applyFont="1" applyFill="1" applyBorder="1" applyAlignment="1">
      <alignment horizontal="left" wrapText="1"/>
    </xf>
    <xf numFmtId="0" fontId="26" fillId="0" borderId="1" xfId="0" applyFont="1" applyFill="1" applyBorder="1" applyAlignment="1">
      <alignment horizontal="left" wrapText="1"/>
    </xf>
    <xf numFmtId="49" fontId="8" fillId="0" borderId="1" xfId="0" applyNumberFormat="1" applyFont="1" applyFill="1" applyBorder="1" applyAlignment="1">
      <alignment horizontal="center" wrapText="1"/>
    </xf>
    <xf numFmtId="49" fontId="39" fillId="0" borderId="1" xfId="0" applyNumberFormat="1" applyFont="1" applyFill="1" applyBorder="1" applyAlignment="1">
      <alignment horizontal="center" wrapText="1"/>
    </xf>
    <xf numFmtId="4" fontId="9" fillId="0" borderId="1" xfId="0" applyNumberFormat="1" applyFont="1" applyFill="1" applyBorder="1" applyAlignment="1">
      <alignment wrapText="1"/>
    </xf>
    <xf numFmtId="3" fontId="9" fillId="0" borderId="1" xfId="0" applyNumberFormat="1" applyFont="1" applyFill="1" applyBorder="1" applyAlignment="1">
      <alignment horizontal="center"/>
    </xf>
    <xf numFmtId="49" fontId="12" fillId="0" borderId="1" xfId="0" quotePrefix="1" applyNumberFormat="1" applyFont="1" applyFill="1" applyBorder="1" applyAlignment="1">
      <alignment horizontal="center"/>
    </xf>
    <xf numFmtId="0" fontId="12" fillId="0" borderId="1" xfId="0" applyFont="1" applyFill="1" applyBorder="1" applyAlignment="1">
      <alignment horizontal="left" wrapText="1"/>
    </xf>
    <xf numFmtId="0" fontId="12" fillId="0" borderId="1" xfId="0" applyFont="1" applyFill="1" applyBorder="1" applyAlignment="1">
      <alignment horizontal="center" wrapText="1"/>
    </xf>
    <xf numFmtId="0" fontId="25" fillId="0" borderId="1" xfId="0" applyFont="1" applyFill="1" applyBorder="1" applyAlignment="1">
      <alignment horizontal="left" wrapText="1"/>
    </xf>
    <xf numFmtId="0" fontId="9" fillId="0" borderId="1" xfId="0" applyFont="1" applyFill="1" applyBorder="1" applyAlignment="1">
      <alignment horizontal="center" wrapText="1"/>
    </xf>
    <xf numFmtId="4" fontId="8" fillId="0" borderId="1" xfId="0" applyNumberFormat="1" applyFont="1" applyFill="1" applyBorder="1" applyAlignment="1">
      <alignment horizontal="center" wrapText="1"/>
    </xf>
    <xf numFmtId="49" fontId="2" fillId="0" borderId="1" xfId="0" applyNumberFormat="1" applyFont="1" applyFill="1" applyBorder="1" applyAlignment="1">
      <alignment horizontal="center" wrapText="1"/>
    </xf>
    <xf numFmtId="0" fontId="15" fillId="0" borderId="1" xfId="0" applyFont="1" applyFill="1" applyBorder="1" applyAlignment="1">
      <alignment horizontal="left" wrapText="1"/>
    </xf>
    <xf numFmtId="0" fontId="22" fillId="0" borderId="1" xfId="0" applyNumberFormat="1" applyFont="1" applyFill="1" applyBorder="1" applyAlignment="1">
      <alignment horizontal="left" wrapText="1"/>
    </xf>
    <xf numFmtId="0" fontId="15" fillId="0" borderId="1" xfId="0" applyNumberFormat="1" applyFont="1" applyFill="1" applyBorder="1" applyAlignment="1">
      <alignment horizontal="left" wrapText="1"/>
    </xf>
    <xf numFmtId="49" fontId="9" fillId="0" borderId="1" xfId="0" applyNumberFormat="1" applyFont="1" applyFill="1" applyBorder="1" applyAlignment="1">
      <alignment horizontal="center"/>
    </xf>
    <xf numFmtId="49" fontId="22" fillId="0" borderId="1" xfId="0" applyNumberFormat="1" applyFont="1" applyFill="1" applyBorder="1" applyAlignment="1">
      <alignment horizontal="center"/>
    </xf>
    <xf numFmtId="0" fontId="22" fillId="0" borderId="1" xfId="0" quotePrefix="1" applyFont="1" applyFill="1" applyBorder="1" applyAlignment="1">
      <alignment horizontal="center"/>
    </xf>
    <xf numFmtId="0" fontId="13" fillId="0" borderId="1" xfId="0" applyFont="1" applyFill="1" applyBorder="1" applyAlignment="1">
      <alignment horizontal="left" wrapText="1"/>
    </xf>
    <xf numFmtId="3" fontId="22" fillId="0" borderId="1" xfId="0" applyNumberFormat="1" applyFont="1" applyFill="1" applyBorder="1" applyAlignment="1">
      <alignment horizontal="center" wrapText="1"/>
    </xf>
    <xf numFmtId="3" fontId="13" fillId="0" borderId="1" xfId="0" applyNumberFormat="1" applyFont="1" applyFill="1" applyBorder="1" applyAlignment="1">
      <alignment horizontal="center" wrapText="1"/>
    </xf>
    <xf numFmtId="0" fontId="21" fillId="0" borderId="1" xfId="0" applyFont="1" applyFill="1" applyBorder="1" applyAlignment="1">
      <alignment horizontal="left" wrapText="1"/>
    </xf>
    <xf numFmtId="3" fontId="21" fillId="0" borderId="1" xfId="0" applyNumberFormat="1" applyFont="1" applyFill="1" applyBorder="1" applyAlignment="1">
      <alignment horizontal="center" wrapText="1"/>
    </xf>
    <xf numFmtId="0" fontId="21" fillId="0" borderId="1" xfId="0" applyNumberFormat="1" applyFont="1" applyFill="1" applyBorder="1" applyAlignment="1">
      <alignment wrapText="1"/>
    </xf>
    <xf numFmtId="4" fontId="18" fillId="0" borderId="1" xfId="0" applyNumberFormat="1" applyFont="1" applyFill="1" applyBorder="1" applyAlignment="1">
      <alignment horizontal="center" wrapText="1"/>
    </xf>
    <xf numFmtId="4" fontId="26" fillId="0" borderId="1" xfId="4" applyNumberFormat="1" applyFont="1" applyFill="1" applyBorder="1" applyAlignment="1">
      <alignment horizontal="center" wrapText="1"/>
    </xf>
    <xf numFmtId="4" fontId="23" fillId="0" borderId="1" xfId="0" applyNumberFormat="1" applyFont="1" applyFill="1" applyBorder="1" applyAlignment="1">
      <alignment horizontal="center" wrapText="1"/>
    </xf>
    <xf numFmtId="4" fontId="2" fillId="0" borderId="1" xfId="0" applyNumberFormat="1" applyFont="1" applyFill="1" applyBorder="1" applyAlignment="1">
      <alignment horizontal="center" wrapText="1"/>
    </xf>
    <xf numFmtId="4" fontId="9" fillId="0" borderId="1" xfId="0" applyNumberFormat="1" applyFont="1" applyFill="1" applyBorder="1" applyAlignment="1">
      <alignment horizontal="center"/>
    </xf>
    <xf numFmtId="4" fontId="9" fillId="0" borderId="1" xfId="0" applyNumberFormat="1" applyFont="1" applyFill="1" applyBorder="1" applyAlignment="1">
      <alignment horizontal="center" wrapText="1"/>
    </xf>
    <xf numFmtId="4" fontId="24" fillId="0" borderId="1" xfId="0" applyNumberFormat="1" applyFont="1" applyFill="1" applyBorder="1" applyAlignment="1">
      <alignment horizontal="center" wrapText="1"/>
    </xf>
    <xf numFmtId="4" fontId="23" fillId="0" borderId="1" xfId="0" applyNumberFormat="1" applyFont="1" applyFill="1" applyBorder="1" applyAlignment="1">
      <alignment horizontal="center"/>
    </xf>
    <xf numFmtId="4" fontId="21" fillId="0" borderId="1" xfId="0" applyNumberFormat="1" applyFont="1" applyFill="1" applyBorder="1" applyAlignment="1">
      <alignment horizontal="center" wrapText="1"/>
    </xf>
    <xf numFmtId="4" fontId="35" fillId="0" borderId="1" xfId="0" applyNumberFormat="1" applyFont="1" applyFill="1" applyBorder="1" applyAlignment="1">
      <alignment horizontal="center" wrapText="1"/>
    </xf>
    <xf numFmtId="4" fontId="28" fillId="0" borderId="1" xfId="0" applyNumberFormat="1" applyFont="1" applyFill="1" applyBorder="1" applyAlignment="1">
      <alignment horizontal="center" wrapText="1"/>
    </xf>
    <xf numFmtId="4" fontId="12" fillId="0" borderId="1" xfId="0" applyNumberFormat="1" applyFont="1" applyFill="1" applyBorder="1" applyAlignment="1">
      <alignment horizontal="center" wrapText="1"/>
    </xf>
    <xf numFmtId="4" fontId="22" fillId="0" borderId="1" xfId="0" applyNumberFormat="1" applyFont="1" applyFill="1" applyBorder="1" applyAlignment="1">
      <alignment horizontal="center" wrapText="1"/>
    </xf>
    <xf numFmtId="4" fontId="15" fillId="0" borderId="1" xfId="0" applyNumberFormat="1" applyFont="1" applyFill="1" applyBorder="1" applyAlignment="1">
      <alignment horizontal="center" wrapText="1"/>
    </xf>
    <xf numFmtId="4" fontId="13" fillId="0" borderId="1" xfId="0" applyNumberFormat="1" applyFont="1" applyFill="1" applyBorder="1" applyAlignment="1">
      <alignment horizontal="center" wrapText="1"/>
    </xf>
    <xf numFmtId="4" fontId="29" fillId="0" borderId="1" xfId="0" applyNumberFormat="1" applyFont="1" applyFill="1" applyBorder="1" applyAlignment="1">
      <alignment horizontal="center" wrapText="1"/>
    </xf>
    <xf numFmtId="4" fontId="25" fillId="0" borderId="1" xfId="0" applyNumberFormat="1" applyFont="1" applyFill="1" applyBorder="1" applyAlignment="1">
      <alignment horizontal="center" wrapText="1"/>
    </xf>
    <xf numFmtId="4" fontId="39" fillId="0" borderId="1" xfId="0" applyNumberFormat="1" applyFont="1" applyFill="1" applyBorder="1" applyAlignment="1">
      <alignment horizontal="center" wrapText="1"/>
    </xf>
    <xf numFmtId="4" fontId="8" fillId="0" borderId="1" xfId="0" applyNumberFormat="1" applyFont="1" applyFill="1" applyBorder="1" applyAlignment="1">
      <alignment horizontal="center"/>
    </xf>
    <xf numFmtId="4" fontId="14" fillId="0" borderId="1" xfId="0" applyNumberFormat="1" applyFont="1" applyFill="1" applyBorder="1" applyAlignment="1">
      <alignment horizontal="center" wrapText="1"/>
    </xf>
    <xf numFmtId="4" fontId="25" fillId="0" borderId="1" xfId="4" applyNumberFormat="1" applyFont="1" applyFill="1" applyBorder="1" applyAlignment="1">
      <alignment horizontal="center" wrapText="1"/>
    </xf>
    <xf numFmtId="0" fontId="25" fillId="0" borderId="1" xfId="0" applyFont="1" applyFill="1" applyBorder="1" applyAlignment="1">
      <alignment wrapText="1"/>
    </xf>
    <xf numFmtId="0" fontId="28" fillId="0" borderId="1" xfId="0" applyFont="1" applyFill="1" applyBorder="1" applyAlignment="1">
      <alignment wrapText="1"/>
    </xf>
    <xf numFmtId="0" fontId="28" fillId="0" borderId="1" xfId="0" applyFont="1" applyFill="1" applyBorder="1" applyAlignment="1">
      <alignment horizontal="center"/>
    </xf>
    <xf numFmtId="0" fontId="28" fillId="0" borderId="1" xfId="0" quotePrefix="1" applyFont="1" applyFill="1" applyBorder="1" applyAlignment="1">
      <alignment horizontal="center"/>
    </xf>
    <xf numFmtId="4" fontId="28" fillId="0" borderId="1" xfId="0" applyNumberFormat="1" applyFont="1" applyFill="1" applyBorder="1" applyAlignment="1">
      <alignment horizontal="center"/>
    </xf>
    <xf numFmtId="0" fontId="13" fillId="0" borderId="1" xfId="0" applyFont="1" applyFill="1" applyBorder="1" applyAlignment="1">
      <alignment horizontal="center"/>
    </xf>
    <xf numFmtId="0" fontId="22" fillId="0" borderId="1" xfId="0" applyFont="1" applyFill="1" applyBorder="1" applyAlignment="1">
      <alignment horizontal="center"/>
    </xf>
    <xf numFmtId="4" fontId="13" fillId="0" borderId="1" xfId="0" applyNumberFormat="1" applyFont="1" applyFill="1" applyBorder="1" applyAlignment="1">
      <alignment horizontal="center"/>
    </xf>
    <xf numFmtId="4" fontId="22" fillId="0" borderId="1" xfId="0" applyNumberFormat="1" applyFont="1" applyFill="1" applyBorder="1" applyAlignment="1">
      <alignment horizontal="center"/>
    </xf>
    <xf numFmtId="4" fontId="15" fillId="0" borderId="1" xfId="0" applyNumberFormat="1" applyFont="1" applyFill="1" applyBorder="1" applyAlignment="1">
      <alignment horizontal="center"/>
    </xf>
    <xf numFmtId="4" fontId="12" fillId="0" borderId="1" xfId="0" applyNumberFormat="1" applyFont="1" applyFill="1" applyBorder="1" applyAlignment="1">
      <alignment horizontal="center"/>
    </xf>
    <xf numFmtId="0" fontId="12" fillId="0" borderId="1" xfId="0" applyNumberFormat="1" applyFont="1" applyFill="1" applyBorder="1" applyAlignment="1">
      <alignment wrapText="1"/>
    </xf>
    <xf numFmtId="0" fontId="22" fillId="0" borderId="1" xfId="0" applyNumberFormat="1" applyFont="1" applyFill="1" applyBorder="1" applyAlignment="1">
      <alignment wrapText="1"/>
    </xf>
    <xf numFmtId="0" fontId="7" fillId="0" borderId="1" xfId="0" applyFont="1" applyFill="1" applyBorder="1" applyAlignment="1">
      <alignment wrapText="1"/>
    </xf>
    <xf numFmtId="49" fontId="7" fillId="0" borderId="1" xfId="0" applyNumberFormat="1" applyFont="1" applyFill="1" applyBorder="1" applyAlignment="1">
      <alignment horizontal="center" wrapText="1"/>
    </xf>
    <xf numFmtId="4" fontId="7" fillId="0" borderId="1" xfId="0" applyNumberFormat="1" applyFont="1" applyFill="1" applyBorder="1" applyAlignment="1">
      <alignment horizontal="center" wrapText="1"/>
    </xf>
    <xf numFmtId="0" fontId="9" fillId="0" borderId="1" xfId="0" applyNumberFormat="1" applyFont="1" applyFill="1" applyBorder="1" applyAlignment="1">
      <alignment horizontal="left" wrapText="1"/>
    </xf>
    <xf numFmtId="49" fontId="14" fillId="0" borderId="1" xfId="0" applyNumberFormat="1" applyFont="1" applyFill="1" applyBorder="1" applyAlignment="1">
      <alignment horizontal="center" wrapText="1"/>
    </xf>
    <xf numFmtId="0" fontId="13"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31" fillId="0" borderId="1" xfId="0" applyFont="1" applyFill="1" applyBorder="1" applyAlignment="1">
      <alignment vertical="justify"/>
    </xf>
    <xf numFmtId="0" fontId="14" fillId="0" borderId="1" xfId="0" applyFont="1" applyFill="1" applyBorder="1" applyAlignment="1">
      <alignment horizontal="center" wrapText="1"/>
    </xf>
    <xf numFmtId="0" fontId="20" fillId="0" borderId="1" xfId="0" applyFont="1" applyFill="1" applyBorder="1" applyAlignment="1">
      <alignment horizontal="center" wrapText="1"/>
    </xf>
    <xf numFmtId="49" fontId="13" fillId="0" borderId="1" xfId="0" applyNumberFormat="1" applyFont="1" applyFill="1" applyBorder="1" applyAlignment="1">
      <alignment horizontal="center"/>
    </xf>
    <xf numFmtId="0" fontId="21" fillId="0" borderId="1" xfId="0" applyFont="1" applyFill="1" applyBorder="1" applyAlignment="1">
      <alignment horizontal="left" vertical="top" wrapText="1"/>
    </xf>
    <xf numFmtId="4" fontId="20" fillId="0" borderId="1" xfId="0" applyNumberFormat="1" applyFont="1" applyFill="1" applyBorder="1" applyAlignment="1">
      <alignment horizontal="center" wrapText="1"/>
    </xf>
    <xf numFmtId="0" fontId="33" fillId="0" borderId="1" xfId="0" applyFont="1" applyFill="1" applyBorder="1" applyAlignment="1">
      <alignment horizontal="left" wrapText="1"/>
    </xf>
    <xf numFmtId="49" fontId="33" fillId="0" borderId="1" xfId="0" applyNumberFormat="1" applyFont="1" applyFill="1" applyBorder="1" applyAlignment="1">
      <alignment horizontal="center" wrapText="1"/>
    </xf>
    <xf numFmtId="0" fontId="2" fillId="0" borderId="1" xfId="0" applyNumberFormat="1" applyFont="1" applyFill="1" applyBorder="1" applyAlignment="1">
      <alignment horizontal="left" vertical="top" wrapText="1"/>
    </xf>
    <xf numFmtId="0" fontId="23" fillId="0" borderId="1" xfId="0" applyNumberFormat="1" applyFont="1" applyFill="1" applyBorder="1" applyAlignment="1">
      <alignment horizontal="left" vertical="top" wrapText="1"/>
    </xf>
    <xf numFmtId="0" fontId="26" fillId="0" borderId="1" xfId="0" applyFont="1" applyFill="1" applyBorder="1" applyAlignment="1">
      <alignment vertical="top" wrapText="1"/>
    </xf>
    <xf numFmtId="49" fontId="21" fillId="0" borderId="1" xfId="0" applyNumberFormat="1" applyFont="1" applyFill="1" applyBorder="1" applyAlignment="1">
      <alignment horizontal="center"/>
    </xf>
    <xf numFmtId="2" fontId="9" fillId="0" borderId="1" xfId="4" applyNumberFormat="1" applyFont="1" applyFill="1" applyBorder="1" applyAlignment="1">
      <alignment horizontal="center" wrapText="1"/>
    </xf>
    <xf numFmtId="2" fontId="2" fillId="0" borderId="1" xfId="4" applyNumberFormat="1" applyFont="1" applyFill="1" applyBorder="1" applyAlignment="1">
      <alignment horizontal="center" wrapText="1"/>
    </xf>
    <xf numFmtId="0" fontId="40" fillId="0" borderId="1" xfId="0" applyNumberFormat="1" applyFont="1" applyFill="1" applyBorder="1" applyAlignment="1">
      <alignment wrapText="1"/>
    </xf>
    <xf numFmtId="2" fontId="23" fillId="0" borderId="1" xfId="4" applyNumberFormat="1" applyFont="1" applyFill="1" applyBorder="1" applyAlignment="1">
      <alignment horizontal="center" wrapText="1"/>
    </xf>
    <xf numFmtId="164" fontId="15" fillId="0" borderId="1" xfId="0" applyNumberFormat="1" applyFont="1" applyFill="1" applyBorder="1" applyAlignment="1">
      <alignment horizontal="center" wrapText="1"/>
    </xf>
    <xf numFmtId="0" fontId="7" fillId="0" borderId="0" xfId="0" applyFont="1" applyFill="1" applyAlignment="1">
      <alignment horizontal="center" wrapText="1"/>
    </xf>
    <xf numFmtId="0" fontId="0" fillId="0" borderId="0" xfId="0" applyFill="1" applyAlignment="1">
      <alignment horizontal="center" wrapText="1"/>
    </xf>
    <xf numFmtId="49" fontId="9" fillId="0" borderId="0" xfId="0" applyNumberFormat="1" applyFont="1" applyFill="1" applyAlignment="1">
      <alignment horizontal="right"/>
    </xf>
  </cellXfs>
  <cellStyles count="5">
    <cellStyle name="Обычный" xfId="0" builtinId="0"/>
    <cellStyle name="Обычный 2" xfId="1"/>
    <cellStyle name="Обычный 3" xfId="2"/>
    <cellStyle name="Обычный 5"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73"/>
  <sheetViews>
    <sheetView tabSelected="1" view="pageBreakPreview" zoomScale="80" zoomScaleNormal="90" zoomScaleSheetLayoutView="80" workbookViewId="0">
      <pane ySplit="4" topLeftCell="A457" activePane="bottomLeft" state="frozen"/>
      <selection pane="bottomLeft" activeCell="D461" sqref="D461"/>
    </sheetView>
  </sheetViews>
  <sheetFormatPr defaultColWidth="8.88671875" defaultRowHeight="13.2" x14ac:dyDescent="0.25"/>
  <cols>
    <col min="1" max="1" width="97.5546875" style="30" customWidth="1"/>
    <col min="2" max="2" width="21.44140625" style="29" customWidth="1"/>
    <col min="3" max="3" width="5.5546875" style="27" bestFit="1" customWidth="1"/>
    <col min="4" max="4" width="19" style="54" customWidth="1"/>
    <col min="5" max="16384" width="8.88671875" style="2"/>
  </cols>
  <sheetData>
    <row r="1" spans="1:4" ht="15.6" x14ac:dyDescent="0.3">
      <c r="B1" s="168" t="s">
        <v>711</v>
      </c>
      <c r="C1" s="168"/>
      <c r="D1" s="168"/>
    </row>
    <row r="2" spans="1:4" ht="65.25" customHeight="1" x14ac:dyDescent="0.3">
      <c r="A2" s="166" t="s">
        <v>441</v>
      </c>
      <c r="B2" s="167"/>
      <c r="C2" s="167"/>
      <c r="D2" s="167"/>
    </row>
    <row r="3" spans="1:4" ht="13.8" x14ac:dyDescent="0.25">
      <c r="A3" s="31"/>
      <c r="B3" s="28"/>
      <c r="C3" s="8"/>
      <c r="D3" s="53"/>
    </row>
    <row r="4" spans="1:4" ht="27.6" x14ac:dyDescent="0.25">
      <c r="A4" s="42" t="s">
        <v>9</v>
      </c>
      <c r="B4" s="9" t="s">
        <v>10</v>
      </c>
      <c r="C4" s="9" t="s">
        <v>11</v>
      </c>
      <c r="D4" s="108" t="s">
        <v>42</v>
      </c>
    </row>
    <row r="5" spans="1:4" s="1" customFormat="1" ht="34.799999999999997" x14ac:dyDescent="0.35">
      <c r="A5" s="159" t="s">
        <v>507</v>
      </c>
      <c r="B5" s="32" t="s">
        <v>285</v>
      </c>
      <c r="C5" s="33"/>
      <c r="D5" s="109">
        <f>D6+D92+D165+D215</f>
        <v>5457734.2599999998</v>
      </c>
    </row>
    <row r="6" spans="1:4" s="1" customFormat="1" ht="15.6" x14ac:dyDescent="0.3">
      <c r="A6" s="83" t="s">
        <v>6</v>
      </c>
      <c r="B6" s="48" t="s">
        <v>286</v>
      </c>
      <c r="C6" s="49"/>
      <c r="D6" s="94">
        <f>D7+D41+D84</f>
        <v>2661444</v>
      </c>
    </row>
    <row r="7" spans="1:4" s="1" customFormat="1" ht="31.2" x14ac:dyDescent="0.3">
      <c r="A7" s="83" t="s">
        <v>309</v>
      </c>
      <c r="B7" s="48" t="s">
        <v>287</v>
      </c>
      <c r="C7" s="49"/>
      <c r="D7" s="94">
        <f>D8+D20</f>
        <v>1021288</v>
      </c>
    </row>
    <row r="8" spans="1:4" s="1" customFormat="1" ht="16.2" x14ac:dyDescent="0.35">
      <c r="A8" s="105" t="s">
        <v>679</v>
      </c>
      <c r="B8" s="34" t="s">
        <v>680</v>
      </c>
      <c r="C8" s="160"/>
      <c r="D8" s="116">
        <f>D9+D16</f>
        <v>22414</v>
      </c>
    </row>
    <row r="9" spans="1:4" s="1" customFormat="1" ht="31.2" x14ac:dyDescent="0.3">
      <c r="A9" s="46" t="s">
        <v>400</v>
      </c>
      <c r="B9" s="10" t="s">
        <v>288</v>
      </c>
      <c r="C9" s="12"/>
      <c r="D9" s="110">
        <f>D10+D13</f>
        <v>20000</v>
      </c>
    </row>
    <row r="10" spans="1:4" s="1" customFormat="1" ht="15.6" x14ac:dyDescent="0.3">
      <c r="A10" s="43" t="s">
        <v>22</v>
      </c>
      <c r="B10" s="11" t="s">
        <v>288</v>
      </c>
      <c r="C10" s="15" t="s">
        <v>15</v>
      </c>
      <c r="D10" s="111">
        <f>D11</f>
        <v>200</v>
      </c>
    </row>
    <row r="11" spans="1:4" s="1" customFormat="1" ht="15.6" x14ac:dyDescent="0.3">
      <c r="A11" s="43" t="s">
        <v>17</v>
      </c>
      <c r="B11" s="11" t="s">
        <v>288</v>
      </c>
      <c r="C11" s="15" t="s">
        <v>16</v>
      </c>
      <c r="D11" s="111">
        <f>D12</f>
        <v>200</v>
      </c>
    </row>
    <row r="12" spans="1:4" s="1" customFormat="1" ht="15.6" x14ac:dyDescent="0.3">
      <c r="A12" s="45" t="s">
        <v>82</v>
      </c>
      <c r="B12" s="11" t="s">
        <v>288</v>
      </c>
      <c r="C12" s="12" t="s">
        <v>83</v>
      </c>
      <c r="D12" s="111">
        <f>200</f>
        <v>200</v>
      </c>
    </row>
    <row r="13" spans="1:4" s="1" customFormat="1" ht="15.6" x14ac:dyDescent="0.3">
      <c r="A13" s="45" t="s">
        <v>23</v>
      </c>
      <c r="B13" s="11" t="s">
        <v>288</v>
      </c>
      <c r="C13" s="21">
        <v>300</v>
      </c>
      <c r="D13" s="112">
        <f>D14</f>
        <v>19800</v>
      </c>
    </row>
    <row r="14" spans="1:4" s="1" customFormat="1" ht="15.6" x14ac:dyDescent="0.3">
      <c r="A14" s="96" t="s">
        <v>40</v>
      </c>
      <c r="B14" s="11" t="s">
        <v>288</v>
      </c>
      <c r="C14" s="21">
        <v>310</v>
      </c>
      <c r="D14" s="112">
        <f>D15</f>
        <v>19800</v>
      </c>
    </row>
    <row r="15" spans="1:4" s="1" customFormat="1" ht="31.2" x14ac:dyDescent="0.3">
      <c r="A15" s="96" t="s">
        <v>155</v>
      </c>
      <c r="B15" s="11" t="s">
        <v>288</v>
      </c>
      <c r="C15" s="21">
        <v>313</v>
      </c>
      <c r="D15" s="112">
        <f>19800</f>
        <v>19800</v>
      </c>
    </row>
    <row r="16" spans="1:4" s="1" customFormat="1" ht="31.2" x14ac:dyDescent="0.3">
      <c r="A16" s="46" t="s">
        <v>308</v>
      </c>
      <c r="B16" s="10" t="s">
        <v>404</v>
      </c>
      <c r="C16" s="19"/>
      <c r="D16" s="110">
        <f>D17</f>
        <v>2414</v>
      </c>
    </row>
    <row r="17" spans="1:4" s="1" customFormat="1" ht="31.2" x14ac:dyDescent="0.3">
      <c r="A17" s="96" t="s">
        <v>18</v>
      </c>
      <c r="B17" s="11" t="s">
        <v>404</v>
      </c>
      <c r="C17" s="21">
        <v>600</v>
      </c>
      <c r="D17" s="112">
        <f>D18</f>
        <v>2414</v>
      </c>
    </row>
    <row r="18" spans="1:4" s="1" customFormat="1" ht="31.2" x14ac:dyDescent="0.3">
      <c r="A18" s="96" t="s">
        <v>28</v>
      </c>
      <c r="B18" s="11" t="s">
        <v>404</v>
      </c>
      <c r="C18" s="21">
        <v>630</v>
      </c>
      <c r="D18" s="112">
        <f>D19</f>
        <v>2414</v>
      </c>
    </row>
    <row r="19" spans="1:4" s="1" customFormat="1" ht="31.2" x14ac:dyDescent="0.3">
      <c r="A19" s="96" t="s">
        <v>685</v>
      </c>
      <c r="B19" s="11" t="s">
        <v>404</v>
      </c>
      <c r="C19" s="21">
        <v>634</v>
      </c>
      <c r="D19" s="112">
        <v>2414</v>
      </c>
    </row>
    <row r="20" spans="1:4" s="1" customFormat="1" ht="31.2" x14ac:dyDescent="0.3">
      <c r="A20" s="59" t="s">
        <v>435</v>
      </c>
      <c r="B20" s="60" t="s">
        <v>289</v>
      </c>
      <c r="C20" s="12"/>
      <c r="D20" s="110">
        <f>D21+D25+D29+D33+D37</f>
        <v>998874</v>
      </c>
    </row>
    <row r="21" spans="1:4" s="1" customFormat="1" ht="15.6" x14ac:dyDescent="0.3">
      <c r="A21" s="97" t="s">
        <v>152</v>
      </c>
      <c r="B21" s="60" t="s">
        <v>290</v>
      </c>
      <c r="C21" s="19"/>
      <c r="D21" s="110">
        <f>D22</f>
        <v>318358</v>
      </c>
    </row>
    <row r="22" spans="1:4" s="1" customFormat="1" ht="15.6" x14ac:dyDescent="0.3">
      <c r="A22" s="98" t="s">
        <v>418</v>
      </c>
      <c r="B22" s="99" t="s">
        <v>290</v>
      </c>
      <c r="C22" s="15" t="s">
        <v>37</v>
      </c>
      <c r="D22" s="113">
        <f>D23</f>
        <v>318358</v>
      </c>
    </row>
    <row r="23" spans="1:4" s="1" customFormat="1" ht="15.6" x14ac:dyDescent="0.3">
      <c r="A23" s="96" t="s">
        <v>36</v>
      </c>
      <c r="B23" s="99" t="s">
        <v>290</v>
      </c>
      <c r="C23" s="15">
        <v>410</v>
      </c>
      <c r="D23" s="113">
        <f>D24</f>
        <v>318358</v>
      </c>
    </row>
    <row r="24" spans="1:4" s="1" customFormat="1" ht="31.2" x14ac:dyDescent="0.3">
      <c r="A24" s="96" t="s">
        <v>101</v>
      </c>
      <c r="B24" s="99" t="s">
        <v>290</v>
      </c>
      <c r="C24" s="15" t="s">
        <v>102</v>
      </c>
      <c r="D24" s="113">
        <f>305319+13039</f>
        <v>318358</v>
      </c>
    </row>
    <row r="25" spans="1:4" s="1" customFormat="1" ht="15.6" x14ac:dyDescent="0.3">
      <c r="A25" s="97" t="s">
        <v>151</v>
      </c>
      <c r="B25" s="60" t="s">
        <v>291</v>
      </c>
      <c r="C25" s="19"/>
      <c r="D25" s="110">
        <f>D26</f>
        <v>285752</v>
      </c>
    </row>
    <row r="26" spans="1:4" s="1" customFormat="1" ht="15.6" x14ac:dyDescent="0.3">
      <c r="A26" s="98" t="s">
        <v>418</v>
      </c>
      <c r="B26" s="99" t="s">
        <v>291</v>
      </c>
      <c r="C26" s="15" t="s">
        <v>37</v>
      </c>
      <c r="D26" s="113">
        <f>D27</f>
        <v>285752</v>
      </c>
    </row>
    <row r="27" spans="1:4" s="1" customFormat="1" ht="15.6" x14ac:dyDescent="0.3">
      <c r="A27" s="96" t="s">
        <v>36</v>
      </c>
      <c r="B27" s="99" t="s">
        <v>291</v>
      </c>
      <c r="C27" s="15">
        <v>410</v>
      </c>
      <c r="D27" s="113">
        <f>D28</f>
        <v>285752</v>
      </c>
    </row>
    <row r="28" spans="1:4" s="1" customFormat="1" ht="31.2" x14ac:dyDescent="0.3">
      <c r="A28" s="96" t="s">
        <v>101</v>
      </c>
      <c r="B28" s="99" t="s">
        <v>291</v>
      </c>
      <c r="C28" s="15" t="s">
        <v>102</v>
      </c>
      <c r="D28" s="113">
        <f>270582+15170</f>
        <v>285752</v>
      </c>
    </row>
    <row r="29" spans="1:4" s="1" customFormat="1" ht="15.6" x14ac:dyDescent="0.3">
      <c r="A29" s="97" t="s">
        <v>153</v>
      </c>
      <c r="B29" s="60" t="s">
        <v>292</v>
      </c>
      <c r="C29" s="19"/>
      <c r="D29" s="110">
        <f>D30</f>
        <v>236873</v>
      </c>
    </row>
    <row r="30" spans="1:4" s="1" customFormat="1" ht="15.6" x14ac:dyDescent="0.3">
      <c r="A30" s="98" t="s">
        <v>418</v>
      </c>
      <c r="B30" s="99" t="s">
        <v>292</v>
      </c>
      <c r="C30" s="15" t="s">
        <v>37</v>
      </c>
      <c r="D30" s="113">
        <f>D31</f>
        <v>236873</v>
      </c>
    </row>
    <row r="31" spans="1:4" s="1" customFormat="1" ht="15.6" x14ac:dyDescent="0.3">
      <c r="A31" s="96" t="s">
        <v>36</v>
      </c>
      <c r="B31" s="99" t="s">
        <v>292</v>
      </c>
      <c r="C31" s="15">
        <v>410</v>
      </c>
      <c r="D31" s="113">
        <f>D32</f>
        <v>236873</v>
      </c>
    </row>
    <row r="32" spans="1:4" s="1" customFormat="1" ht="31.2" x14ac:dyDescent="0.3">
      <c r="A32" s="96" t="s">
        <v>101</v>
      </c>
      <c r="B32" s="99" t="s">
        <v>292</v>
      </c>
      <c r="C32" s="15" t="s">
        <v>102</v>
      </c>
      <c r="D32" s="113">
        <f>216737+20136</f>
        <v>236873</v>
      </c>
    </row>
    <row r="33" spans="1:4" s="1" customFormat="1" ht="31.2" x14ac:dyDescent="0.3">
      <c r="A33" s="59" t="s">
        <v>409</v>
      </c>
      <c r="B33" s="60" t="s">
        <v>293</v>
      </c>
      <c r="C33" s="19"/>
      <c r="D33" s="110">
        <f>D34</f>
        <v>154746</v>
      </c>
    </row>
    <row r="34" spans="1:4" s="1" customFormat="1" ht="15.6" x14ac:dyDescent="0.3">
      <c r="A34" s="98" t="s">
        <v>418</v>
      </c>
      <c r="B34" s="99" t="s">
        <v>293</v>
      </c>
      <c r="C34" s="15" t="s">
        <v>37</v>
      </c>
      <c r="D34" s="113">
        <f>D35</f>
        <v>154746</v>
      </c>
    </row>
    <row r="35" spans="1:4" s="1" customFormat="1" ht="15.6" x14ac:dyDescent="0.3">
      <c r="A35" s="96" t="s">
        <v>36</v>
      </c>
      <c r="B35" s="99" t="s">
        <v>293</v>
      </c>
      <c r="C35" s="15">
        <v>410</v>
      </c>
      <c r="D35" s="113">
        <f>D36</f>
        <v>154746</v>
      </c>
    </row>
    <row r="36" spans="1:4" s="1" customFormat="1" ht="31.2" x14ac:dyDescent="0.3">
      <c r="A36" s="96" t="s">
        <v>101</v>
      </c>
      <c r="B36" s="99" t="s">
        <v>293</v>
      </c>
      <c r="C36" s="15" t="s">
        <v>102</v>
      </c>
      <c r="D36" s="113">
        <f>132380+22366</f>
        <v>154746</v>
      </c>
    </row>
    <row r="37" spans="1:4" s="1" customFormat="1" ht="15.6" x14ac:dyDescent="0.3">
      <c r="A37" s="97" t="s">
        <v>697</v>
      </c>
      <c r="B37" s="60" t="s">
        <v>698</v>
      </c>
      <c r="C37" s="15"/>
      <c r="D37" s="110">
        <f>D38</f>
        <v>3145</v>
      </c>
    </row>
    <row r="38" spans="1:4" s="1" customFormat="1" ht="15.6" x14ac:dyDescent="0.3">
      <c r="A38" s="98" t="s">
        <v>418</v>
      </c>
      <c r="B38" s="99" t="s">
        <v>698</v>
      </c>
      <c r="C38" s="15" t="s">
        <v>37</v>
      </c>
      <c r="D38" s="121">
        <f>D39</f>
        <v>3145</v>
      </c>
    </row>
    <row r="39" spans="1:4" s="1" customFormat="1" ht="15.6" x14ac:dyDescent="0.3">
      <c r="A39" s="96" t="s">
        <v>36</v>
      </c>
      <c r="B39" s="99" t="s">
        <v>698</v>
      </c>
      <c r="C39" s="15">
        <v>410</v>
      </c>
      <c r="D39" s="113">
        <f>D40</f>
        <v>3145</v>
      </c>
    </row>
    <row r="40" spans="1:4" s="1" customFormat="1" ht="31.2" x14ac:dyDescent="0.3">
      <c r="A40" s="96" t="s">
        <v>101</v>
      </c>
      <c r="B40" s="99" t="s">
        <v>698</v>
      </c>
      <c r="C40" s="15" t="s">
        <v>102</v>
      </c>
      <c r="D40" s="113">
        <v>3145</v>
      </c>
    </row>
    <row r="41" spans="1:4" s="1" customFormat="1" ht="46.8" x14ac:dyDescent="0.3">
      <c r="A41" s="83" t="s">
        <v>304</v>
      </c>
      <c r="B41" s="48" t="s">
        <v>295</v>
      </c>
      <c r="C41" s="49"/>
      <c r="D41" s="94">
        <f>D42+D46+D50+D54+D58+D62+D73+D77+D81</f>
        <v>1639556</v>
      </c>
    </row>
    <row r="42" spans="1:4" s="1" customFormat="1" ht="15.6" x14ac:dyDescent="0.3">
      <c r="A42" s="44" t="s">
        <v>53</v>
      </c>
      <c r="B42" s="10" t="s">
        <v>296</v>
      </c>
      <c r="C42" s="100"/>
      <c r="D42" s="110">
        <f>D43</f>
        <v>4990</v>
      </c>
    </row>
    <row r="43" spans="1:4" s="1" customFormat="1" ht="31.2" x14ac:dyDescent="0.3">
      <c r="A43" s="96" t="s">
        <v>18</v>
      </c>
      <c r="B43" s="11" t="s">
        <v>296</v>
      </c>
      <c r="C43" s="15" t="s">
        <v>20</v>
      </c>
      <c r="D43" s="111">
        <f>D44</f>
        <v>4990</v>
      </c>
    </row>
    <row r="44" spans="1:4" s="1" customFormat="1" ht="15.6" x14ac:dyDescent="0.3">
      <c r="A44" s="43" t="s">
        <v>25</v>
      </c>
      <c r="B44" s="11" t="s">
        <v>296</v>
      </c>
      <c r="C44" s="15" t="s">
        <v>26</v>
      </c>
      <c r="D44" s="111">
        <f>D45</f>
        <v>4990</v>
      </c>
    </row>
    <row r="45" spans="1:4" s="1" customFormat="1" ht="15.6" x14ac:dyDescent="0.3">
      <c r="A45" s="43" t="s">
        <v>88</v>
      </c>
      <c r="B45" s="11" t="s">
        <v>296</v>
      </c>
      <c r="C45" s="15" t="s">
        <v>89</v>
      </c>
      <c r="D45" s="111">
        <v>4990</v>
      </c>
    </row>
    <row r="46" spans="1:4" s="1" customFormat="1" ht="31.2" x14ac:dyDescent="0.3">
      <c r="A46" s="46" t="s">
        <v>99</v>
      </c>
      <c r="B46" s="10" t="s">
        <v>297</v>
      </c>
      <c r="C46" s="19"/>
      <c r="D46" s="114">
        <f>D47</f>
        <v>39308</v>
      </c>
    </row>
    <row r="47" spans="1:4" s="1" customFormat="1" ht="31.2" x14ac:dyDescent="0.3">
      <c r="A47" s="96" t="s">
        <v>18</v>
      </c>
      <c r="B47" s="11" t="s">
        <v>297</v>
      </c>
      <c r="C47" s="15" t="s">
        <v>20</v>
      </c>
      <c r="D47" s="111">
        <f>D48</f>
        <v>39308</v>
      </c>
    </row>
    <row r="48" spans="1:4" s="1" customFormat="1" ht="15.6" x14ac:dyDescent="0.3">
      <c r="A48" s="43" t="s">
        <v>25</v>
      </c>
      <c r="B48" s="11" t="s">
        <v>297</v>
      </c>
      <c r="C48" s="15" t="s">
        <v>26</v>
      </c>
      <c r="D48" s="111">
        <f>D49</f>
        <v>39308</v>
      </c>
    </row>
    <row r="49" spans="1:4" s="1" customFormat="1" ht="15.6" x14ac:dyDescent="0.3">
      <c r="A49" s="43" t="s">
        <v>88</v>
      </c>
      <c r="B49" s="11" t="s">
        <v>297</v>
      </c>
      <c r="C49" s="15" t="s">
        <v>89</v>
      </c>
      <c r="D49" s="111">
        <f>19637+250+8500+7421+3500</f>
        <v>39308</v>
      </c>
    </row>
    <row r="50" spans="1:4" s="1" customFormat="1" ht="62.4" x14ac:dyDescent="0.3">
      <c r="A50" s="46" t="s">
        <v>305</v>
      </c>
      <c r="B50" s="10" t="s">
        <v>298</v>
      </c>
      <c r="C50" s="19"/>
      <c r="D50" s="110">
        <f>D51</f>
        <v>5928</v>
      </c>
    </row>
    <row r="51" spans="1:4" s="1" customFormat="1" ht="31.2" x14ac:dyDescent="0.3">
      <c r="A51" s="96" t="s">
        <v>18</v>
      </c>
      <c r="B51" s="11" t="s">
        <v>298</v>
      </c>
      <c r="C51" s="21">
        <v>600</v>
      </c>
      <c r="D51" s="112">
        <f>D52</f>
        <v>5928</v>
      </c>
    </row>
    <row r="52" spans="1:4" s="1" customFormat="1" ht="31.2" x14ac:dyDescent="0.3">
      <c r="A52" s="96" t="s">
        <v>28</v>
      </c>
      <c r="B52" s="11" t="s">
        <v>298</v>
      </c>
      <c r="C52" s="21">
        <v>630</v>
      </c>
      <c r="D52" s="112">
        <f>D53</f>
        <v>5928</v>
      </c>
    </row>
    <row r="53" spans="1:4" s="1" customFormat="1" ht="31.2" x14ac:dyDescent="0.3">
      <c r="A53" s="96" t="s">
        <v>685</v>
      </c>
      <c r="B53" s="11" t="s">
        <v>298</v>
      </c>
      <c r="C53" s="21">
        <v>634</v>
      </c>
      <c r="D53" s="112">
        <v>5928</v>
      </c>
    </row>
    <row r="54" spans="1:4" s="1" customFormat="1" ht="78" x14ac:dyDescent="0.3">
      <c r="A54" s="44" t="s">
        <v>294</v>
      </c>
      <c r="B54" s="10" t="s">
        <v>299</v>
      </c>
      <c r="C54" s="101"/>
      <c r="D54" s="115">
        <f>D55</f>
        <v>908527</v>
      </c>
    </row>
    <row r="55" spans="1:4" s="1" customFormat="1" ht="31.2" x14ac:dyDescent="0.3">
      <c r="A55" s="96" t="s">
        <v>18</v>
      </c>
      <c r="B55" s="11" t="s">
        <v>299</v>
      </c>
      <c r="C55" s="21">
        <v>600</v>
      </c>
      <c r="D55" s="112">
        <f>D56</f>
        <v>908527</v>
      </c>
    </row>
    <row r="56" spans="1:4" s="1" customFormat="1" ht="15.6" x14ac:dyDescent="0.3">
      <c r="A56" s="45" t="s">
        <v>25</v>
      </c>
      <c r="B56" s="11" t="s">
        <v>299</v>
      </c>
      <c r="C56" s="21">
        <v>610</v>
      </c>
      <c r="D56" s="112">
        <f>D57</f>
        <v>908527</v>
      </c>
    </row>
    <row r="57" spans="1:4" s="1" customFormat="1" ht="46.8" x14ac:dyDescent="0.3">
      <c r="A57" s="102" t="s">
        <v>105</v>
      </c>
      <c r="B57" s="11" t="s">
        <v>299</v>
      </c>
      <c r="C57" s="21">
        <v>611</v>
      </c>
      <c r="D57" s="112">
        <v>908527</v>
      </c>
    </row>
    <row r="58" spans="1:4" s="1" customFormat="1" ht="62.4" x14ac:dyDescent="0.3">
      <c r="A58" s="44" t="s">
        <v>103</v>
      </c>
      <c r="B58" s="10" t="s">
        <v>300</v>
      </c>
      <c r="C58" s="101"/>
      <c r="D58" s="115">
        <f>D59</f>
        <v>64174</v>
      </c>
    </row>
    <row r="59" spans="1:4" s="1" customFormat="1" ht="31.2" x14ac:dyDescent="0.3">
      <c r="A59" s="96" t="s">
        <v>18</v>
      </c>
      <c r="B59" s="11" t="s">
        <v>300</v>
      </c>
      <c r="C59" s="21">
        <v>600</v>
      </c>
      <c r="D59" s="112">
        <f>D60</f>
        <v>64174</v>
      </c>
    </row>
    <row r="60" spans="1:4" s="1" customFormat="1" ht="31.2" x14ac:dyDescent="0.3">
      <c r="A60" s="96" t="s">
        <v>28</v>
      </c>
      <c r="B60" s="11" t="s">
        <v>300</v>
      </c>
      <c r="C60" s="21">
        <v>630</v>
      </c>
      <c r="D60" s="112">
        <f>D61</f>
        <v>64174</v>
      </c>
    </row>
    <row r="61" spans="1:4" s="1" customFormat="1" ht="31.2" x14ac:dyDescent="0.3">
      <c r="A61" s="96" t="s">
        <v>685</v>
      </c>
      <c r="B61" s="11" t="s">
        <v>300</v>
      </c>
      <c r="C61" s="21">
        <v>634</v>
      </c>
      <c r="D61" s="112">
        <v>64174</v>
      </c>
    </row>
    <row r="62" spans="1:4" s="1" customFormat="1" ht="46.8" x14ac:dyDescent="0.3">
      <c r="A62" s="46" t="s">
        <v>154</v>
      </c>
      <c r="B62" s="10" t="s">
        <v>307</v>
      </c>
      <c r="C62" s="101"/>
      <c r="D62" s="115">
        <f>D63+D67+D70</f>
        <v>87345</v>
      </c>
    </row>
    <row r="63" spans="1:4" s="1" customFormat="1" ht="46.8" x14ac:dyDescent="0.3">
      <c r="A63" s="70" t="s">
        <v>39</v>
      </c>
      <c r="B63" s="11" t="s">
        <v>307</v>
      </c>
      <c r="C63" s="12" t="s">
        <v>31</v>
      </c>
      <c r="D63" s="111">
        <f>D64</f>
        <v>3339</v>
      </c>
    </row>
    <row r="64" spans="1:4" s="1" customFormat="1" ht="15.6" x14ac:dyDescent="0.3">
      <c r="A64" s="75" t="s">
        <v>33</v>
      </c>
      <c r="B64" s="11" t="s">
        <v>307</v>
      </c>
      <c r="C64" s="12" t="s">
        <v>32</v>
      </c>
      <c r="D64" s="111">
        <f>D65+D66</f>
        <v>3339</v>
      </c>
    </row>
    <row r="65" spans="1:4" s="1" customFormat="1" ht="15.6" x14ac:dyDescent="0.3">
      <c r="A65" s="45" t="s">
        <v>333</v>
      </c>
      <c r="B65" s="11" t="s">
        <v>307</v>
      </c>
      <c r="C65" s="12" t="s">
        <v>93</v>
      </c>
      <c r="D65" s="111">
        <v>2565</v>
      </c>
    </row>
    <row r="66" spans="1:4" s="1" customFormat="1" ht="31.2" x14ac:dyDescent="0.3">
      <c r="A66" s="45" t="s">
        <v>181</v>
      </c>
      <c r="B66" s="11" t="s">
        <v>307</v>
      </c>
      <c r="C66" s="12" t="s">
        <v>180</v>
      </c>
      <c r="D66" s="111">
        <v>774</v>
      </c>
    </row>
    <row r="67" spans="1:4" s="1" customFormat="1" ht="15.6" x14ac:dyDescent="0.3">
      <c r="A67" s="43" t="s">
        <v>22</v>
      </c>
      <c r="B67" s="11" t="s">
        <v>307</v>
      </c>
      <c r="C67" s="15" t="s">
        <v>15</v>
      </c>
      <c r="D67" s="111">
        <f>D68</f>
        <v>832</v>
      </c>
    </row>
    <row r="68" spans="1:4" s="1" customFormat="1" ht="15.6" x14ac:dyDescent="0.3">
      <c r="A68" s="43" t="s">
        <v>17</v>
      </c>
      <c r="B68" s="11" t="s">
        <v>307</v>
      </c>
      <c r="C68" s="15" t="s">
        <v>16</v>
      </c>
      <c r="D68" s="111">
        <f>D69</f>
        <v>832</v>
      </c>
    </row>
    <row r="69" spans="1:4" s="1" customFormat="1" ht="15.6" x14ac:dyDescent="0.3">
      <c r="A69" s="45" t="s">
        <v>82</v>
      </c>
      <c r="B69" s="11" t="s">
        <v>307</v>
      </c>
      <c r="C69" s="12" t="s">
        <v>83</v>
      </c>
      <c r="D69" s="111">
        <v>832</v>
      </c>
    </row>
    <row r="70" spans="1:4" s="1" customFormat="1" ht="15.6" x14ac:dyDescent="0.3">
      <c r="A70" s="45" t="s">
        <v>23</v>
      </c>
      <c r="B70" s="11" t="s">
        <v>307</v>
      </c>
      <c r="C70" s="21">
        <v>300</v>
      </c>
      <c r="D70" s="112">
        <f>D71</f>
        <v>83174</v>
      </c>
    </row>
    <row r="71" spans="1:4" s="1" customFormat="1" ht="15.6" x14ac:dyDescent="0.3">
      <c r="A71" s="96" t="s">
        <v>40</v>
      </c>
      <c r="B71" s="11" t="s">
        <v>307</v>
      </c>
      <c r="C71" s="21">
        <v>310</v>
      </c>
      <c r="D71" s="112">
        <f>D72</f>
        <v>83174</v>
      </c>
    </row>
    <row r="72" spans="1:4" s="1" customFormat="1" ht="31.2" x14ac:dyDescent="0.3">
      <c r="A72" s="96" t="s">
        <v>155</v>
      </c>
      <c r="B72" s="11" t="s">
        <v>307</v>
      </c>
      <c r="C72" s="21">
        <v>313</v>
      </c>
      <c r="D72" s="112">
        <v>83174</v>
      </c>
    </row>
    <row r="73" spans="1:4" s="1" customFormat="1" ht="46.8" x14ac:dyDescent="0.3">
      <c r="A73" s="46" t="s">
        <v>73</v>
      </c>
      <c r="B73" s="10" t="s">
        <v>301</v>
      </c>
      <c r="C73" s="101"/>
      <c r="D73" s="115">
        <f t="shared" ref="D73:D74" si="0">D74</f>
        <v>17784</v>
      </c>
    </row>
    <row r="74" spans="1:4" s="1" customFormat="1" ht="31.2" x14ac:dyDescent="0.3">
      <c r="A74" s="43" t="s">
        <v>18</v>
      </c>
      <c r="B74" s="13" t="s">
        <v>301</v>
      </c>
      <c r="C74" s="21">
        <v>600</v>
      </c>
      <c r="D74" s="112">
        <f t="shared" si="0"/>
        <v>17784</v>
      </c>
    </row>
    <row r="75" spans="1:4" s="1" customFormat="1" ht="31.2" x14ac:dyDescent="0.3">
      <c r="A75" s="96" t="s">
        <v>28</v>
      </c>
      <c r="B75" s="13" t="s">
        <v>301</v>
      </c>
      <c r="C75" s="21">
        <v>630</v>
      </c>
      <c r="D75" s="112">
        <f>D76</f>
        <v>17784</v>
      </c>
    </row>
    <row r="76" spans="1:4" s="1" customFormat="1" ht="31.2" x14ac:dyDescent="0.3">
      <c r="A76" s="96" t="s">
        <v>685</v>
      </c>
      <c r="B76" s="13" t="s">
        <v>301</v>
      </c>
      <c r="C76" s="21">
        <v>634</v>
      </c>
      <c r="D76" s="112">
        <v>17784</v>
      </c>
    </row>
    <row r="77" spans="1:4" s="1" customFormat="1" ht="15.6" x14ac:dyDescent="0.3">
      <c r="A77" s="46" t="s">
        <v>104</v>
      </c>
      <c r="B77" s="10" t="s">
        <v>302</v>
      </c>
      <c r="C77" s="101"/>
      <c r="D77" s="115">
        <f>D78</f>
        <v>490500</v>
      </c>
    </row>
    <row r="78" spans="1:4" s="1" customFormat="1" ht="31.2" x14ac:dyDescent="0.3">
      <c r="A78" s="96" t="s">
        <v>18</v>
      </c>
      <c r="B78" s="13" t="s">
        <v>302</v>
      </c>
      <c r="C78" s="12" t="s">
        <v>20</v>
      </c>
      <c r="D78" s="113">
        <f>D79</f>
        <v>490500</v>
      </c>
    </row>
    <row r="79" spans="1:4" s="1" customFormat="1" ht="15.6" x14ac:dyDescent="0.3">
      <c r="A79" s="45" t="s">
        <v>25</v>
      </c>
      <c r="B79" s="13" t="s">
        <v>302</v>
      </c>
      <c r="C79" s="12" t="s">
        <v>26</v>
      </c>
      <c r="D79" s="113">
        <f>D80</f>
        <v>490500</v>
      </c>
    </row>
    <row r="80" spans="1:4" s="1" customFormat="1" ht="46.8" x14ac:dyDescent="0.3">
      <c r="A80" s="102" t="s">
        <v>105</v>
      </c>
      <c r="B80" s="13" t="s">
        <v>302</v>
      </c>
      <c r="C80" s="12" t="s">
        <v>106</v>
      </c>
      <c r="D80" s="113">
        <v>490500</v>
      </c>
    </row>
    <row r="81" spans="1:4" s="1" customFormat="1" ht="16.2" x14ac:dyDescent="0.35">
      <c r="A81" s="105" t="s">
        <v>644</v>
      </c>
      <c r="B81" s="16" t="s">
        <v>674</v>
      </c>
      <c r="C81" s="16"/>
      <c r="D81" s="106">
        <f>D82</f>
        <v>21000</v>
      </c>
    </row>
    <row r="82" spans="1:4" s="1" customFormat="1" ht="15.6" x14ac:dyDescent="0.3">
      <c r="A82" s="45" t="s">
        <v>13</v>
      </c>
      <c r="B82" s="13" t="s">
        <v>674</v>
      </c>
      <c r="C82" s="12">
        <v>800</v>
      </c>
      <c r="D82" s="104">
        <f>D83</f>
        <v>21000</v>
      </c>
    </row>
    <row r="83" spans="1:4" s="1" customFormat="1" ht="15.6" x14ac:dyDescent="0.3">
      <c r="A83" s="45" t="s">
        <v>2</v>
      </c>
      <c r="B83" s="13" t="s">
        <v>674</v>
      </c>
      <c r="C83" s="12" t="s">
        <v>96</v>
      </c>
      <c r="D83" s="104">
        <v>21000</v>
      </c>
    </row>
    <row r="84" spans="1:4" s="1" customFormat="1" ht="31.2" x14ac:dyDescent="0.3">
      <c r="A84" s="83" t="s">
        <v>306</v>
      </c>
      <c r="B84" s="48" t="s">
        <v>405</v>
      </c>
      <c r="C84" s="49"/>
      <c r="D84" s="94">
        <f>D85</f>
        <v>600</v>
      </c>
    </row>
    <row r="85" spans="1:4" s="1" customFormat="1" ht="15.6" x14ac:dyDescent="0.3">
      <c r="A85" s="46" t="s">
        <v>100</v>
      </c>
      <c r="B85" s="10" t="s">
        <v>303</v>
      </c>
      <c r="C85" s="19"/>
      <c r="D85" s="114">
        <f>D86+D89</f>
        <v>600</v>
      </c>
    </row>
    <row r="86" spans="1:4" s="1" customFormat="1" ht="15.6" x14ac:dyDescent="0.3">
      <c r="A86" s="43" t="s">
        <v>22</v>
      </c>
      <c r="B86" s="11" t="s">
        <v>303</v>
      </c>
      <c r="C86" s="15" t="s">
        <v>15</v>
      </c>
      <c r="D86" s="113">
        <f>D87</f>
        <v>220</v>
      </c>
    </row>
    <row r="87" spans="1:4" s="1" customFormat="1" ht="15.6" x14ac:dyDescent="0.3">
      <c r="A87" s="43" t="s">
        <v>17</v>
      </c>
      <c r="B87" s="11" t="s">
        <v>303</v>
      </c>
      <c r="C87" s="15" t="s">
        <v>16</v>
      </c>
      <c r="D87" s="113">
        <f>D88</f>
        <v>220</v>
      </c>
    </row>
    <row r="88" spans="1:4" s="1" customFormat="1" ht="15.6" x14ac:dyDescent="0.3">
      <c r="A88" s="45" t="s">
        <v>82</v>
      </c>
      <c r="B88" s="11" t="s">
        <v>303</v>
      </c>
      <c r="C88" s="12" t="s">
        <v>83</v>
      </c>
      <c r="D88" s="113">
        <v>220</v>
      </c>
    </row>
    <row r="89" spans="1:4" s="1" customFormat="1" ht="31.2" x14ac:dyDescent="0.3">
      <c r="A89" s="96" t="s">
        <v>18</v>
      </c>
      <c r="B89" s="11" t="s">
        <v>303</v>
      </c>
      <c r="C89" s="15" t="s">
        <v>20</v>
      </c>
      <c r="D89" s="111">
        <f>D90</f>
        <v>380</v>
      </c>
    </row>
    <row r="90" spans="1:4" s="1" customFormat="1" ht="15.6" x14ac:dyDescent="0.3">
      <c r="A90" s="43" t="s">
        <v>25</v>
      </c>
      <c r="B90" s="11" t="s">
        <v>303</v>
      </c>
      <c r="C90" s="15" t="s">
        <v>26</v>
      </c>
      <c r="D90" s="111">
        <f>D91</f>
        <v>380</v>
      </c>
    </row>
    <row r="91" spans="1:4" s="1" customFormat="1" ht="15.6" x14ac:dyDescent="0.3">
      <c r="A91" s="43" t="s">
        <v>88</v>
      </c>
      <c r="B91" s="11" t="s">
        <v>303</v>
      </c>
      <c r="C91" s="15" t="s">
        <v>89</v>
      </c>
      <c r="D91" s="111">
        <v>380</v>
      </c>
    </row>
    <row r="92" spans="1:4" s="1" customFormat="1" ht="15.6" x14ac:dyDescent="0.3">
      <c r="A92" s="73" t="s">
        <v>117</v>
      </c>
      <c r="B92" s="48" t="s">
        <v>352</v>
      </c>
      <c r="C92" s="49"/>
      <c r="D92" s="94">
        <f>D93+D149</f>
        <v>2404115.2599999998</v>
      </c>
    </row>
    <row r="93" spans="1:4" s="1" customFormat="1" ht="46.8" x14ac:dyDescent="0.3">
      <c r="A93" s="73" t="s">
        <v>312</v>
      </c>
      <c r="B93" s="48" t="s">
        <v>313</v>
      </c>
      <c r="C93" s="49"/>
      <c r="D93" s="94">
        <f>D94+D98+D116++D120+D124+D128+D134+D138+D146+D142</f>
        <v>2395384.2599999998</v>
      </c>
    </row>
    <row r="94" spans="1:4" s="1" customFormat="1" ht="16.2" x14ac:dyDescent="0.35">
      <c r="A94" s="74" t="s">
        <v>53</v>
      </c>
      <c r="B94" s="16" t="s">
        <v>314</v>
      </c>
      <c r="C94" s="17"/>
      <c r="D94" s="116">
        <f t="shared" ref="D94:D96" si="1">D95</f>
        <v>6950</v>
      </c>
    </row>
    <row r="95" spans="1:4" s="1" customFormat="1" ht="31.2" x14ac:dyDescent="0.3">
      <c r="A95" s="75" t="s">
        <v>18</v>
      </c>
      <c r="B95" s="13" t="s">
        <v>314</v>
      </c>
      <c r="C95" s="12" t="s">
        <v>20</v>
      </c>
      <c r="D95" s="113">
        <f t="shared" si="1"/>
        <v>6950</v>
      </c>
    </row>
    <row r="96" spans="1:4" s="1" customFormat="1" ht="15.6" x14ac:dyDescent="0.3">
      <c r="A96" s="71" t="s">
        <v>25</v>
      </c>
      <c r="B96" s="13" t="s">
        <v>314</v>
      </c>
      <c r="C96" s="12" t="s">
        <v>26</v>
      </c>
      <c r="D96" s="113">
        <f t="shared" si="1"/>
        <v>6950</v>
      </c>
    </row>
    <row r="97" spans="1:4" s="1" customFormat="1" ht="15.6" x14ac:dyDescent="0.3">
      <c r="A97" s="75" t="s">
        <v>88</v>
      </c>
      <c r="B97" s="13" t="s">
        <v>314</v>
      </c>
      <c r="C97" s="15" t="s">
        <v>89</v>
      </c>
      <c r="D97" s="113">
        <v>6950</v>
      </c>
    </row>
    <row r="98" spans="1:4" s="1" customFormat="1" ht="16.2" x14ac:dyDescent="0.35">
      <c r="A98" s="76" t="s">
        <v>118</v>
      </c>
      <c r="B98" s="34" t="s">
        <v>315</v>
      </c>
      <c r="C98" s="17"/>
      <c r="D98" s="116">
        <f>D99+D103+D107</f>
        <v>104747</v>
      </c>
    </row>
    <row r="99" spans="1:4" s="1" customFormat="1" ht="31.2" x14ac:dyDescent="0.3">
      <c r="A99" s="69" t="s">
        <v>119</v>
      </c>
      <c r="B99" s="10" t="s">
        <v>316</v>
      </c>
      <c r="C99" s="19"/>
      <c r="D99" s="114">
        <f t="shared" ref="D99:D101" si="2">D100</f>
        <v>51300</v>
      </c>
    </row>
    <row r="100" spans="1:4" s="1" customFormat="1" ht="31.2" x14ac:dyDescent="0.3">
      <c r="A100" s="75" t="s">
        <v>18</v>
      </c>
      <c r="B100" s="14" t="s">
        <v>316</v>
      </c>
      <c r="C100" s="15" t="s">
        <v>20</v>
      </c>
      <c r="D100" s="111">
        <f t="shared" si="2"/>
        <v>51300</v>
      </c>
    </row>
    <row r="101" spans="1:4" s="1" customFormat="1" ht="15.6" x14ac:dyDescent="0.3">
      <c r="A101" s="75" t="s">
        <v>25</v>
      </c>
      <c r="B101" s="14" t="s">
        <v>316</v>
      </c>
      <c r="C101" s="15" t="s">
        <v>26</v>
      </c>
      <c r="D101" s="111">
        <f t="shared" si="2"/>
        <v>51300</v>
      </c>
    </row>
    <row r="102" spans="1:4" s="1" customFormat="1" ht="15.6" x14ac:dyDescent="0.3">
      <c r="A102" s="75" t="s">
        <v>88</v>
      </c>
      <c r="B102" s="14" t="s">
        <v>316</v>
      </c>
      <c r="C102" s="15" t="s">
        <v>89</v>
      </c>
      <c r="D102" s="111">
        <f>35202+16098</f>
        <v>51300</v>
      </c>
    </row>
    <row r="103" spans="1:4" s="1" customFormat="1" ht="15.6" x14ac:dyDescent="0.3">
      <c r="A103" s="79" t="s">
        <v>120</v>
      </c>
      <c r="B103" s="10" t="s">
        <v>317</v>
      </c>
      <c r="C103" s="19"/>
      <c r="D103" s="114">
        <f t="shared" ref="D103:D105" si="3">D104</f>
        <v>39033</v>
      </c>
    </row>
    <row r="104" spans="1:4" s="1" customFormat="1" ht="31.2" x14ac:dyDescent="0.3">
      <c r="A104" s="75" t="s">
        <v>18</v>
      </c>
      <c r="B104" s="14" t="s">
        <v>317</v>
      </c>
      <c r="C104" s="15" t="s">
        <v>20</v>
      </c>
      <c r="D104" s="111">
        <f t="shared" si="3"/>
        <v>39033</v>
      </c>
    </row>
    <row r="105" spans="1:4" s="1" customFormat="1" ht="15.6" x14ac:dyDescent="0.3">
      <c r="A105" s="75" t="s">
        <v>25</v>
      </c>
      <c r="B105" s="14" t="s">
        <v>317</v>
      </c>
      <c r="C105" s="15" t="s">
        <v>26</v>
      </c>
      <c r="D105" s="111">
        <f t="shared" si="3"/>
        <v>39033</v>
      </c>
    </row>
    <row r="106" spans="1:4" s="1" customFormat="1" ht="15.6" x14ac:dyDescent="0.3">
      <c r="A106" s="75" t="s">
        <v>88</v>
      </c>
      <c r="B106" s="14" t="s">
        <v>317</v>
      </c>
      <c r="C106" s="15" t="s">
        <v>89</v>
      </c>
      <c r="D106" s="111">
        <v>39033</v>
      </c>
    </row>
    <row r="107" spans="1:4" s="1" customFormat="1" ht="15.6" x14ac:dyDescent="0.3">
      <c r="A107" s="69" t="s">
        <v>121</v>
      </c>
      <c r="B107" s="10" t="s">
        <v>318</v>
      </c>
      <c r="C107" s="19"/>
      <c r="D107" s="114">
        <f>D108+D111+D113</f>
        <v>14414</v>
      </c>
    </row>
    <row r="108" spans="1:4" s="1" customFormat="1" ht="15.6" x14ac:dyDescent="0.3">
      <c r="A108" s="75" t="s">
        <v>22</v>
      </c>
      <c r="B108" s="14" t="s">
        <v>318</v>
      </c>
      <c r="C108" s="15" t="s">
        <v>15</v>
      </c>
      <c r="D108" s="111">
        <f t="shared" ref="D108:D109" si="4">D109</f>
        <v>620</v>
      </c>
    </row>
    <row r="109" spans="1:4" s="1" customFormat="1" ht="15.6" x14ac:dyDescent="0.3">
      <c r="A109" s="75" t="s">
        <v>17</v>
      </c>
      <c r="B109" s="14" t="s">
        <v>318</v>
      </c>
      <c r="C109" s="15" t="s">
        <v>16</v>
      </c>
      <c r="D109" s="111">
        <f t="shared" si="4"/>
        <v>620</v>
      </c>
    </row>
    <row r="110" spans="1:4" s="1" customFormat="1" ht="15.6" x14ac:dyDescent="0.3">
      <c r="A110" s="70" t="s">
        <v>82</v>
      </c>
      <c r="B110" s="14" t="s">
        <v>318</v>
      </c>
      <c r="C110" s="12" t="s">
        <v>83</v>
      </c>
      <c r="D110" s="111">
        <v>620</v>
      </c>
    </row>
    <row r="111" spans="1:4" s="1" customFormat="1" ht="15.6" x14ac:dyDescent="0.3">
      <c r="A111" s="45" t="s">
        <v>23</v>
      </c>
      <c r="B111" s="14" t="s">
        <v>318</v>
      </c>
      <c r="C111" s="12" t="s">
        <v>24</v>
      </c>
      <c r="D111" s="111">
        <f>D112</f>
        <v>650</v>
      </c>
    </row>
    <row r="112" spans="1:4" s="1" customFormat="1" ht="15.6" x14ac:dyDescent="0.3">
      <c r="A112" s="70" t="s">
        <v>676</v>
      </c>
      <c r="B112" s="14" t="s">
        <v>318</v>
      </c>
      <c r="C112" s="12" t="s">
        <v>675</v>
      </c>
      <c r="D112" s="111">
        <v>650</v>
      </c>
    </row>
    <row r="113" spans="1:4" s="1" customFormat="1" ht="31.2" x14ac:dyDescent="0.3">
      <c r="A113" s="75" t="s">
        <v>18</v>
      </c>
      <c r="B113" s="14" t="s">
        <v>318</v>
      </c>
      <c r="C113" s="15" t="s">
        <v>20</v>
      </c>
      <c r="D113" s="111">
        <f t="shared" ref="D113:D114" si="5">D114</f>
        <v>13144</v>
      </c>
    </row>
    <row r="114" spans="1:4" s="1" customFormat="1" ht="15.6" x14ac:dyDescent="0.3">
      <c r="A114" s="75" t="s">
        <v>25</v>
      </c>
      <c r="B114" s="14" t="s">
        <v>318</v>
      </c>
      <c r="C114" s="15" t="s">
        <v>26</v>
      </c>
      <c r="D114" s="111">
        <f t="shared" si="5"/>
        <v>13144</v>
      </c>
    </row>
    <row r="115" spans="1:4" s="1" customFormat="1" ht="15.6" x14ac:dyDescent="0.3">
      <c r="A115" s="75" t="s">
        <v>88</v>
      </c>
      <c r="B115" s="14" t="s">
        <v>318</v>
      </c>
      <c r="C115" s="15" t="s">
        <v>89</v>
      </c>
      <c r="D115" s="111">
        <v>13144</v>
      </c>
    </row>
    <row r="116" spans="1:4" s="1" customFormat="1" ht="31.2" x14ac:dyDescent="0.3">
      <c r="A116" s="69" t="s">
        <v>159</v>
      </c>
      <c r="B116" s="10" t="s">
        <v>319</v>
      </c>
      <c r="C116" s="19"/>
      <c r="D116" s="114">
        <f t="shared" ref="D116:D117" si="6">D117</f>
        <v>207325.85</v>
      </c>
    </row>
    <row r="117" spans="1:4" s="1" customFormat="1" ht="15.6" x14ac:dyDescent="0.3">
      <c r="A117" s="78" t="s">
        <v>415</v>
      </c>
      <c r="B117" s="14" t="s">
        <v>319</v>
      </c>
      <c r="C117" s="15" t="s">
        <v>37</v>
      </c>
      <c r="D117" s="113">
        <f t="shared" si="6"/>
        <v>207325.85</v>
      </c>
    </row>
    <row r="118" spans="1:4" s="1" customFormat="1" ht="15.6" x14ac:dyDescent="0.3">
      <c r="A118" s="71" t="s">
        <v>36</v>
      </c>
      <c r="B118" s="14" t="s">
        <v>319</v>
      </c>
      <c r="C118" s="15">
        <v>410</v>
      </c>
      <c r="D118" s="113">
        <f>D119</f>
        <v>207325.85</v>
      </c>
    </row>
    <row r="119" spans="1:4" s="1" customFormat="1" ht="31.2" x14ac:dyDescent="0.3">
      <c r="A119" s="71" t="s">
        <v>101</v>
      </c>
      <c r="B119" s="14" t="s">
        <v>319</v>
      </c>
      <c r="C119" s="15" t="s">
        <v>102</v>
      </c>
      <c r="D119" s="113">
        <f>192305+15020.85</f>
        <v>207325.85</v>
      </c>
    </row>
    <row r="120" spans="1:4" s="1" customFormat="1" ht="93.6" x14ac:dyDescent="0.3">
      <c r="A120" s="69" t="s">
        <v>161</v>
      </c>
      <c r="B120" s="10" t="s">
        <v>320</v>
      </c>
      <c r="C120" s="19"/>
      <c r="D120" s="114">
        <f>D121</f>
        <v>1432011</v>
      </c>
    </row>
    <row r="121" spans="1:4" s="1" customFormat="1" ht="31.2" x14ac:dyDescent="0.3">
      <c r="A121" s="75" t="s">
        <v>18</v>
      </c>
      <c r="B121" s="11" t="s">
        <v>320</v>
      </c>
      <c r="C121" s="15" t="s">
        <v>20</v>
      </c>
      <c r="D121" s="112">
        <f>D123</f>
        <v>1432011</v>
      </c>
    </row>
    <row r="122" spans="1:4" s="1" customFormat="1" ht="15.6" x14ac:dyDescent="0.3">
      <c r="A122" s="75" t="s">
        <v>25</v>
      </c>
      <c r="B122" s="11" t="s">
        <v>320</v>
      </c>
      <c r="C122" s="15" t="s">
        <v>26</v>
      </c>
      <c r="D122" s="112">
        <f>D123</f>
        <v>1432011</v>
      </c>
    </row>
    <row r="123" spans="1:4" s="1" customFormat="1" ht="46.8" x14ac:dyDescent="0.3">
      <c r="A123" s="68" t="s">
        <v>105</v>
      </c>
      <c r="B123" s="11" t="s">
        <v>320</v>
      </c>
      <c r="C123" s="12" t="s">
        <v>106</v>
      </c>
      <c r="D123" s="113">
        <v>1432011</v>
      </c>
    </row>
    <row r="124" spans="1:4" s="1" customFormat="1" ht="93.6" x14ac:dyDescent="0.3">
      <c r="A124" s="69" t="s">
        <v>122</v>
      </c>
      <c r="B124" s="10" t="s">
        <v>321</v>
      </c>
      <c r="C124" s="19"/>
      <c r="D124" s="114">
        <f t="shared" ref="D124:D125" si="7">D125</f>
        <v>166380</v>
      </c>
    </row>
    <row r="125" spans="1:4" s="1" customFormat="1" ht="31.2" x14ac:dyDescent="0.3">
      <c r="A125" s="75" t="s">
        <v>18</v>
      </c>
      <c r="B125" s="11" t="s">
        <v>321</v>
      </c>
      <c r="C125" s="25">
        <v>600</v>
      </c>
      <c r="D125" s="112">
        <f t="shared" si="7"/>
        <v>166380</v>
      </c>
    </row>
    <row r="126" spans="1:4" s="1" customFormat="1" ht="31.2" x14ac:dyDescent="0.3">
      <c r="A126" s="71" t="s">
        <v>28</v>
      </c>
      <c r="B126" s="11" t="s">
        <v>321</v>
      </c>
      <c r="C126" s="25">
        <v>630</v>
      </c>
      <c r="D126" s="112">
        <f>D127</f>
        <v>166380</v>
      </c>
    </row>
    <row r="127" spans="1:4" s="1" customFormat="1" ht="31.2" x14ac:dyDescent="0.3">
      <c r="A127" s="96" t="s">
        <v>685</v>
      </c>
      <c r="B127" s="11" t="s">
        <v>321</v>
      </c>
      <c r="C127" s="25">
        <v>634</v>
      </c>
      <c r="D127" s="112">
        <v>166380</v>
      </c>
    </row>
    <row r="128" spans="1:4" s="1" customFormat="1" ht="62.4" x14ac:dyDescent="0.3">
      <c r="A128" s="69" t="s">
        <v>123</v>
      </c>
      <c r="B128" s="10" t="s">
        <v>322</v>
      </c>
      <c r="C128" s="19"/>
      <c r="D128" s="114">
        <f>D129</f>
        <v>110638</v>
      </c>
    </row>
    <row r="129" spans="1:4" s="1" customFormat="1" ht="31.2" x14ac:dyDescent="0.3">
      <c r="A129" s="75" t="s">
        <v>18</v>
      </c>
      <c r="B129" s="14" t="s">
        <v>322</v>
      </c>
      <c r="C129" s="15" t="s">
        <v>20</v>
      </c>
      <c r="D129" s="113">
        <f>D130+D132</f>
        <v>110638</v>
      </c>
    </row>
    <row r="130" spans="1:4" s="1" customFormat="1" ht="15.6" x14ac:dyDescent="0.3">
      <c r="A130" s="75" t="s">
        <v>25</v>
      </c>
      <c r="B130" s="14" t="s">
        <v>322</v>
      </c>
      <c r="C130" s="15" t="s">
        <v>26</v>
      </c>
      <c r="D130" s="113">
        <f>D131</f>
        <v>103638</v>
      </c>
    </row>
    <row r="131" spans="1:4" s="1" customFormat="1" ht="15.6" x14ac:dyDescent="0.3">
      <c r="A131" s="75" t="s">
        <v>88</v>
      </c>
      <c r="B131" s="14" t="s">
        <v>322</v>
      </c>
      <c r="C131" s="15" t="s">
        <v>89</v>
      </c>
      <c r="D131" s="113">
        <v>103638</v>
      </c>
    </row>
    <row r="132" spans="1:4" s="1" customFormat="1" ht="31.2" x14ac:dyDescent="0.3">
      <c r="A132" s="71" t="s">
        <v>28</v>
      </c>
      <c r="B132" s="14" t="s">
        <v>322</v>
      </c>
      <c r="C132" s="15" t="s">
        <v>0</v>
      </c>
      <c r="D132" s="113">
        <f>D133</f>
        <v>7000</v>
      </c>
    </row>
    <row r="133" spans="1:4" s="1" customFormat="1" ht="31.2" x14ac:dyDescent="0.3">
      <c r="A133" s="96" t="s">
        <v>685</v>
      </c>
      <c r="B133" s="14" t="s">
        <v>322</v>
      </c>
      <c r="C133" s="15" t="s">
        <v>683</v>
      </c>
      <c r="D133" s="113">
        <v>7000</v>
      </c>
    </row>
    <row r="134" spans="1:4" s="1" customFormat="1" ht="31.2" x14ac:dyDescent="0.3">
      <c r="A134" s="69" t="s">
        <v>428</v>
      </c>
      <c r="B134" s="10" t="s">
        <v>427</v>
      </c>
      <c r="C134" s="19"/>
      <c r="D134" s="114">
        <f t="shared" ref="D134:D136" si="8">D135</f>
        <v>1731</v>
      </c>
    </row>
    <row r="135" spans="1:4" s="1" customFormat="1" ht="15.6" x14ac:dyDescent="0.3">
      <c r="A135" s="75" t="s">
        <v>23</v>
      </c>
      <c r="B135" s="11" t="s">
        <v>427</v>
      </c>
      <c r="C135" s="15" t="s">
        <v>24</v>
      </c>
      <c r="D135" s="112">
        <f t="shared" si="8"/>
        <v>1731</v>
      </c>
    </row>
    <row r="136" spans="1:4" s="1" customFormat="1" ht="15.6" x14ac:dyDescent="0.3">
      <c r="A136" s="75" t="s">
        <v>135</v>
      </c>
      <c r="B136" s="11" t="s">
        <v>427</v>
      </c>
      <c r="C136" s="15" t="s">
        <v>162</v>
      </c>
      <c r="D136" s="112">
        <f t="shared" si="8"/>
        <v>1731</v>
      </c>
    </row>
    <row r="137" spans="1:4" s="1" customFormat="1" ht="31.2" x14ac:dyDescent="0.3">
      <c r="A137" s="75" t="s">
        <v>146</v>
      </c>
      <c r="B137" s="11" t="s">
        <v>427</v>
      </c>
      <c r="C137" s="15" t="s">
        <v>163</v>
      </c>
      <c r="D137" s="113">
        <v>1731</v>
      </c>
    </row>
    <row r="138" spans="1:4" s="1" customFormat="1" ht="31.2" x14ac:dyDescent="0.3">
      <c r="A138" s="69" t="s">
        <v>703</v>
      </c>
      <c r="B138" s="10" t="s">
        <v>704</v>
      </c>
      <c r="C138" s="19"/>
      <c r="D138" s="114">
        <f t="shared" ref="D138:D139" si="9">D139</f>
        <v>17319.41</v>
      </c>
    </row>
    <row r="139" spans="1:4" s="1" customFormat="1" ht="15.6" x14ac:dyDescent="0.3">
      <c r="A139" s="78" t="s">
        <v>415</v>
      </c>
      <c r="B139" s="14" t="s">
        <v>704</v>
      </c>
      <c r="C139" s="15" t="s">
        <v>37</v>
      </c>
      <c r="D139" s="113">
        <f t="shared" si="9"/>
        <v>17319.41</v>
      </c>
    </row>
    <row r="140" spans="1:4" s="1" customFormat="1" ht="15.6" x14ac:dyDescent="0.3">
      <c r="A140" s="71" t="s">
        <v>36</v>
      </c>
      <c r="B140" s="14" t="s">
        <v>704</v>
      </c>
      <c r="C140" s="15">
        <v>410</v>
      </c>
      <c r="D140" s="113">
        <f>D141</f>
        <v>17319.41</v>
      </c>
    </row>
    <row r="141" spans="1:4" s="1" customFormat="1" ht="31.2" x14ac:dyDescent="0.3">
      <c r="A141" s="71" t="s">
        <v>101</v>
      </c>
      <c r="B141" s="14" t="s">
        <v>704</v>
      </c>
      <c r="C141" s="15" t="s">
        <v>102</v>
      </c>
      <c r="D141" s="113">
        <f>0+17319.41</f>
        <v>17319.41</v>
      </c>
    </row>
    <row r="142" spans="1:4" s="1" customFormat="1" ht="15.6" x14ac:dyDescent="0.3">
      <c r="A142" s="69" t="s">
        <v>124</v>
      </c>
      <c r="B142" s="10" t="s">
        <v>323</v>
      </c>
      <c r="C142" s="19"/>
      <c r="D142" s="114">
        <f t="shared" ref="D142:D144" si="10">D143</f>
        <v>337483</v>
      </c>
    </row>
    <row r="143" spans="1:4" s="1" customFormat="1" ht="31.2" x14ac:dyDescent="0.3">
      <c r="A143" s="75" t="s">
        <v>18</v>
      </c>
      <c r="B143" s="13" t="s">
        <v>323</v>
      </c>
      <c r="C143" s="12" t="s">
        <v>20</v>
      </c>
      <c r="D143" s="113">
        <f t="shared" si="10"/>
        <v>337483</v>
      </c>
    </row>
    <row r="144" spans="1:4" s="1" customFormat="1" ht="15.6" x14ac:dyDescent="0.3">
      <c r="A144" s="70" t="s">
        <v>25</v>
      </c>
      <c r="B144" s="13" t="s">
        <v>323</v>
      </c>
      <c r="C144" s="12" t="s">
        <v>26</v>
      </c>
      <c r="D144" s="113">
        <f t="shared" si="10"/>
        <v>337483</v>
      </c>
    </row>
    <row r="145" spans="1:4" s="1" customFormat="1" ht="46.8" x14ac:dyDescent="0.3">
      <c r="A145" s="68" t="s">
        <v>105</v>
      </c>
      <c r="B145" s="13" t="s">
        <v>323</v>
      </c>
      <c r="C145" s="12" t="s">
        <v>106</v>
      </c>
      <c r="D145" s="113">
        <v>337483</v>
      </c>
    </row>
    <row r="146" spans="1:4" s="1" customFormat="1" ht="16.2" x14ac:dyDescent="0.35">
      <c r="A146" s="105" t="s">
        <v>520</v>
      </c>
      <c r="B146" s="18" t="s">
        <v>526</v>
      </c>
      <c r="C146" s="19"/>
      <c r="D146" s="103">
        <f>D147</f>
        <v>10799</v>
      </c>
    </row>
    <row r="147" spans="1:4" s="1" customFormat="1" ht="15.6" x14ac:dyDescent="0.3">
      <c r="A147" s="45" t="s">
        <v>13</v>
      </c>
      <c r="B147" s="13" t="s">
        <v>526</v>
      </c>
      <c r="C147" s="12">
        <v>800</v>
      </c>
      <c r="D147" s="104">
        <f>D148</f>
        <v>10799</v>
      </c>
    </row>
    <row r="148" spans="1:4" s="1" customFormat="1" ht="15.6" x14ac:dyDescent="0.3">
      <c r="A148" s="45" t="s">
        <v>2</v>
      </c>
      <c r="B148" s="13" t="s">
        <v>526</v>
      </c>
      <c r="C148" s="12" t="s">
        <v>96</v>
      </c>
      <c r="D148" s="104">
        <v>10799</v>
      </c>
    </row>
    <row r="149" spans="1:4" s="1" customFormat="1" ht="15.6" x14ac:dyDescent="0.3">
      <c r="A149" s="73" t="s">
        <v>521</v>
      </c>
      <c r="B149" s="48" t="s">
        <v>324</v>
      </c>
      <c r="C149" s="49"/>
      <c r="D149" s="94">
        <f t="shared" ref="D149" si="11">D150</f>
        <v>8731</v>
      </c>
    </row>
    <row r="150" spans="1:4" s="1" customFormat="1" ht="15.6" x14ac:dyDescent="0.3">
      <c r="A150" s="69" t="s">
        <v>118</v>
      </c>
      <c r="B150" s="10" t="s">
        <v>325</v>
      </c>
      <c r="C150" s="19"/>
      <c r="D150" s="114">
        <f>D151+D158</f>
        <v>8731</v>
      </c>
    </row>
    <row r="151" spans="1:4" s="1" customFormat="1" ht="15.6" x14ac:dyDescent="0.3">
      <c r="A151" s="69" t="s">
        <v>121</v>
      </c>
      <c r="B151" s="10" t="s">
        <v>326</v>
      </c>
      <c r="C151" s="19"/>
      <c r="D151" s="114">
        <f>D152+D155</f>
        <v>1231</v>
      </c>
    </row>
    <row r="152" spans="1:4" s="1" customFormat="1" ht="15.6" x14ac:dyDescent="0.3">
      <c r="A152" s="75" t="s">
        <v>22</v>
      </c>
      <c r="B152" s="14" t="s">
        <v>326</v>
      </c>
      <c r="C152" s="15" t="s">
        <v>15</v>
      </c>
      <c r="D152" s="111">
        <f t="shared" ref="D152:D153" si="12">D153</f>
        <v>500</v>
      </c>
    </row>
    <row r="153" spans="1:4" s="1" customFormat="1" ht="15.6" x14ac:dyDescent="0.3">
      <c r="A153" s="75" t="s">
        <v>17</v>
      </c>
      <c r="B153" s="14" t="s">
        <v>326</v>
      </c>
      <c r="C153" s="15" t="s">
        <v>16</v>
      </c>
      <c r="D153" s="111">
        <f t="shared" si="12"/>
        <v>500</v>
      </c>
    </row>
    <row r="154" spans="1:4" s="1" customFormat="1" ht="15.6" x14ac:dyDescent="0.3">
      <c r="A154" s="70" t="s">
        <v>82</v>
      </c>
      <c r="B154" s="14" t="s">
        <v>326</v>
      </c>
      <c r="C154" s="12" t="s">
        <v>83</v>
      </c>
      <c r="D154" s="111">
        <v>500</v>
      </c>
    </row>
    <row r="155" spans="1:4" s="1" customFormat="1" ht="31.2" x14ac:dyDescent="0.3">
      <c r="A155" s="75" t="s">
        <v>18</v>
      </c>
      <c r="B155" s="14" t="s">
        <v>326</v>
      </c>
      <c r="C155" s="15" t="s">
        <v>20</v>
      </c>
      <c r="D155" s="111">
        <f t="shared" ref="D155:D156" si="13">D156</f>
        <v>731</v>
      </c>
    </row>
    <row r="156" spans="1:4" s="1" customFormat="1" ht="15.6" x14ac:dyDescent="0.3">
      <c r="A156" s="75" t="s">
        <v>25</v>
      </c>
      <c r="B156" s="14" t="s">
        <v>326</v>
      </c>
      <c r="C156" s="15" t="s">
        <v>26</v>
      </c>
      <c r="D156" s="111">
        <f t="shared" si="13"/>
        <v>731</v>
      </c>
    </row>
    <row r="157" spans="1:4" s="1" customFormat="1" ht="15.6" x14ac:dyDescent="0.3">
      <c r="A157" s="75" t="s">
        <v>88</v>
      </c>
      <c r="B157" s="14" t="s">
        <v>326</v>
      </c>
      <c r="C157" s="15" t="s">
        <v>89</v>
      </c>
      <c r="D157" s="111">
        <v>731</v>
      </c>
    </row>
    <row r="158" spans="1:4" s="1" customFormat="1" ht="15.6" x14ac:dyDescent="0.3">
      <c r="A158" s="68" t="s">
        <v>431</v>
      </c>
      <c r="B158" s="11" t="s">
        <v>429</v>
      </c>
      <c r="C158" s="12"/>
      <c r="D158" s="113">
        <f>D159+D162</f>
        <v>7500</v>
      </c>
    </row>
    <row r="159" spans="1:4" s="1" customFormat="1" ht="15.6" x14ac:dyDescent="0.3">
      <c r="A159" s="75" t="s">
        <v>22</v>
      </c>
      <c r="B159" s="14" t="s">
        <v>429</v>
      </c>
      <c r="C159" s="12" t="s">
        <v>15</v>
      </c>
      <c r="D159" s="113">
        <f>D160</f>
        <v>74</v>
      </c>
    </row>
    <row r="160" spans="1:4" s="1" customFormat="1" ht="15.6" x14ac:dyDescent="0.3">
      <c r="A160" s="75" t="s">
        <v>17</v>
      </c>
      <c r="B160" s="14" t="s">
        <v>429</v>
      </c>
      <c r="C160" s="12" t="s">
        <v>16</v>
      </c>
      <c r="D160" s="113">
        <f>D161</f>
        <v>74</v>
      </c>
    </row>
    <row r="161" spans="1:4" s="1" customFormat="1" ht="15.6" x14ac:dyDescent="0.3">
      <c r="A161" s="70" t="s">
        <v>82</v>
      </c>
      <c r="B161" s="14" t="s">
        <v>429</v>
      </c>
      <c r="C161" s="12" t="s">
        <v>83</v>
      </c>
      <c r="D161" s="113">
        <v>74</v>
      </c>
    </row>
    <row r="162" spans="1:4" s="1" customFormat="1" ht="15.6" x14ac:dyDescent="0.3">
      <c r="A162" s="75" t="s">
        <v>23</v>
      </c>
      <c r="B162" s="14" t="s">
        <v>429</v>
      </c>
      <c r="C162" s="12" t="s">
        <v>24</v>
      </c>
      <c r="D162" s="111">
        <f>D163</f>
        <v>7426</v>
      </c>
    </row>
    <row r="163" spans="1:4" s="1" customFormat="1" ht="15.6" x14ac:dyDescent="0.3">
      <c r="A163" s="75" t="s">
        <v>135</v>
      </c>
      <c r="B163" s="14" t="s">
        <v>429</v>
      </c>
      <c r="C163" s="12" t="s">
        <v>162</v>
      </c>
      <c r="D163" s="111">
        <f>D164</f>
        <v>7426</v>
      </c>
    </row>
    <row r="164" spans="1:4" s="1" customFormat="1" ht="31.2" x14ac:dyDescent="0.3">
      <c r="A164" s="55" t="s">
        <v>430</v>
      </c>
      <c r="B164" s="14" t="s">
        <v>429</v>
      </c>
      <c r="C164" s="12" t="s">
        <v>163</v>
      </c>
      <c r="D164" s="111">
        <v>7426</v>
      </c>
    </row>
    <row r="165" spans="1:4" s="1" customFormat="1" ht="31.2" x14ac:dyDescent="0.3">
      <c r="A165" s="80" t="s">
        <v>125</v>
      </c>
      <c r="B165" s="48" t="s">
        <v>327</v>
      </c>
      <c r="C165" s="12"/>
      <c r="D165" s="94">
        <f>D166+D200</f>
        <v>286345</v>
      </c>
    </row>
    <row r="166" spans="1:4" s="1" customFormat="1" ht="46.8" x14ac:dyDescent="0.3">
      <c r="A166" s="73" t="s">
        <v>328</v>
      </c>
      <c r="B166" s="48" t="s">
        <v>329</v>
      </c>
      <c r="C166" s="49"/>
      <c r="D166" s="94">
        <f>D167+D171+D183+D187</f>
        <v>278897</v>
      </c>
    </row>
    <row r="167" spans="1:4" s="1" customFormat="1" ht="16.2" x14ac:dyDescent="0.35">
      <c r="A167" s="74" t="s">
        <v>53</v>
      </c>
      <c r="B167" s="16" t="s">
        <v>330</v>
      </c>
      <c r="C167" s="17"/>
      <c r="D167" s="116">
        <f t="shared" ref="D167:D169" si="14">D168</f>
        <v>650</v>
      </c>
    </row>
    <row r="168" spans="1:4" s="1" customFormat="1" ht="31.2" x14ac:dyDescent="0.3">
      <c r="A168" s="75" t="s">
        <v>18</v>
      </c>
      <c r="B168" s="13" t="s">
        <v>330</v>
      </c>
      <c r="C168" s="12" t="s">
        <v>20</v>
      </c>
      <c r="D168" s="113">
        <f t="shared" si="14"/>
        <v>650</v>
      </c>
    </row>
    <row r="169" spans="1:4" s="1" customFormat="1" ht="15.6" x14ac:dyDescent="0.3">
      <c r="A169" s="71" t="s">
        <v>25</v>
      </c>
      <c r="B169" s="13" t="s">
        <v>330</v>
      </c>
      <c r="C169" s="12" t="s">
        <v>26</v>
      </c>
      <c r="D169" s="113">
        <f t="shared" si="14"/>
        <v>650</v>
      </c>
    </row>
    <row r="170" spans="1:4" s="1" customFormat="1" ht="15.6" x14ac:dyDescent="0.3">
      <c r="A170" s="75" t="s">
        <v>88</v>
      </c>
      <c r="B170" s="13" t="s">
        <v>330</v>
      </c>
      <c r="C170" s="15" t="s">
        <v>89</v>
      </c>
      <c r="D170" s="110">
        <f>0+650</f>
        <v>650</v>
      </c>
    </row>
    <row r="171" spans="1:4" s="1" customFormat="1" ht="16.2" x14ac:dyDescent="0.35">
      <c r="A171" s="76" t="s">
        <v>126</v>
      </c>
      <c r="B171" s="34" t="s">
        <v>331</v>
      </c>
      <c r="C171" s="17"/>
      <c r="D171" s="116">
        <f>D172+D179</f>
        <v>62810</v>
      </c>
    </row>
    <row r="172" spans="1:4" s="1" customFormat="1" ht="15.6" x14ac:dyDescent="0.3">
      <c r="A172" s="69" t="s">
        <v>127</v>
      </c>
      <c r="B172" s="10" t="s">
        <v>332</v>
      </c>
      <c r="C172" s="19"/>
      <c r="D172" s="114">
        <f>D173+D176</f>
        <v>810</v>
      </c>
    </row>
    <row r="173" spans="1:4" s="1" customFormat="1" ht="15.6" x14ac:dyDescent="0.3">
      <c r="A173" s="75" t="s">
        <v>22</v>
      </c>
      <c r="B173" s="14" t="s">
        <v>332</v>
      </c>
      <c r="C173" s="15" t="s">
        <v>15</v>
      </c>
      <c r="D173" s="111">
        <f t="shared" ref="D173:D174" si="15">D174</f>
        <v>200</v>
      </c>
    </row>
    <row r="174" spans="1:4" s="1" customFormat="1" ht="15.6" x14ac:dyDescent="0.3">
      <c r="A174" s="75" t="s">
        <v>17</v>
      </c>
      <c r="B174" s="14" t="s">
        <v>332</v>
      </c>
      <c r="C174" s="15" t="s">
        <v>16</v>
      </c>
      <c r="D174" s="111">
        <f t="shared" si="15"/>
        <v>200</v>
      </c>
    </row>
    <row r="175" spans="1:4" s="1" customFormat="1" ht="15.6" x14ac:dyDescent="0.3">
      <c r="A175" s="70" t="s">
        <v>82</v>
      </c>
      <c r="B175" s="14" t="s">
        <v>332</v>
      </c>
      <c r="C175" s="12" t="s">
        <v>83</v>
      </c>
      <c r="D175" s="111">
        <v>200</v>
      </c>
    </row>
    <row r="176" spans="1:4" s="1" customFormat="1" ht="31.2" x14ac:dyDescent="0.3">
      <c r="A176" s="75" t="s">
        <v>18</v>
      </c>
      <c r="B176" s="14" t="s">
        <v>332</v>
      </c>
      <c r="C176" s="15" t="s">
        <v>20</v>
      </c>
      <c r="D176" s="111">
        <f t="shared" ref="D176:D177" si="16">D177</f>
        <v>610</v>
      </c>
    </row>
    <row r="177" spans="1:4" s="1" customFormat="1" ht="15.6" x14ac:dyDescent="0.3">
      <c r="A177" s="75" t="s">
        <v>25</v>
      </c>
      <c r="B177" s="14" t="s">
        <v>332</v>
      </c>
      <c r="C177" s="15" t="s">
        <v>26</v>
      </c>
      <c r="D177" s="111">
        <f t="shared" si="16"/>
        <v>610</v>
      </c>
    </row>
    <row r="178" spans="1:4" s="1" customFormat="1" ht="15.6" x14ac:dyDescent="0.3">
      <c r="A178" s="75" t="s">
        <v>88</v>
      </c>
      <c r="B178" s="14" t="s">
        <v>332</v>
      </c>
      <c r="C178" s="15" t="s">
        <v>89</v>
      </c>
      <c r="D178" s="111">
        <v>610</v>
      </c>
    </row>
    <row r="179" spans="1:4" s="1" customFormat="1" ht="16.2" x14ac:dyDescent="0.35">
      <c r="A179" s="107" t="s">
        <v>645</v>
      </c>
      <c r="B179" s="10" t="s">
        <v>432</v>
      </c>
      <c r="C179" s="19"/>
      <c r="D179" s="110">
        <f>D180</f>
        <v>62000</v>
      </c>
    </row>
    <row r="180" spans="1:4" s="1" customFormat="1" ht="15.6" x14ac:dyDescent="0.3">
      <c r="A180" s="78" t="s">
        <v>415</v>
      </c>
      <c r="B180" s="11" t="s">
        <v>432</v>
      </c>
      <c r="C180" s="15" t="s">
        <v>37</v>
      </c>
      <c r="D180" s="111">
        <f>D181</f>
        <v>62000</v>
      </c>
    </row>
    <row r="181" spans="1:4" s="1" customFormat="1" ht="15.6" x14ac:dyDescent="0.3">
      <c r="A181" s="71" t="s">
        <v>36</v>
      </c>
      <c r="B181" s="11" t="s">
        <v>432</v>
      </c>
      <c r="C181" s="15" t="s">
        <v>165</v>
      </c>
      <c r="D181" s="111">
        <f>D182</f>
        <v>62000</v>
      </c>
    </row>
    <row r="182" spans="1:4" s="1" customFormat="1" ht="31.2" x14ac:dyDescent="0.3">
      <c r="A182" s="71" t="s">
        <v>101</v>
      </c>
      <c r="B182" s="11" t="s">
        <v>432</v>
      </c>
      <c r="C182" s="15" t="s">
        <v>102</v>
      </c>
      <c r="D182" s="111">
        <v>62000</v>
      </c>
    </row>
    <row r="183" spans="1:4" s="1" customFormat="1" ht="31.2" x14ac:dyDescent="0.3">
      <c r="A183" s="69" t="s">
        <v>129</v>
      </c>
      <c r="B183" s="10" t="s">
        <v>334</v>
      </c>
      <c r="C183" s="19"/>
      <c r="D183" s="114">
        <f t="shared" ref="D183:D185" si="17">D184</f>
        <v>29461</v>
      </c>
    </row>
    <row r="184" spans="1:4" s="1" customFormat="1" ht="31.2" x14ac:dyDescent="0.3">
      <c r="A184" s="75" t="s">
        <v>18</v>
      </c>
      <c r="B184" s="13" t="s">
        <v>334</v>
      </c>
      <c r="C184" s="15" t="s">
        <v>20</v>
      </c>
      <c r="D184" s="113">
        <f t="shared" si="17"/>
        <v>29461</v>
      </c>
    </row>
    <row r="185" spans="1:4" s="1" customFormat="1" ht="15.6" x14ac:dyDescent="0.3">
      <c r="A185" s="75" t="s">
        <v>25</v>
      </c>
      <c r="B185" s="13" t="s">
        <v>334</v>
      </c>
      <c r="C185" s="15" t="s">
        <v>26</v>
      </c>
      <c r="D185" s="113">
        <f t="shared" si="17"/>
        <v>29461</v>
      </c>
    </row>
    <row r="186" spans="1:4" s="1" customFormat="1" ht="46.8" x14ac:dyDescent="0.3">
      <c r="A186" s="68" t="s">
        <v>105</v>
      </c>
      <c r="B186" s="13" t="s">
        <v>334</v>
      </c>
      <c r="C186" s="12" t="s">
        <v>106</v>
      </c>
      <c r="D186" s="113">
        <v>29461</v>
      </c>
    </row>
    <row r="187" spans="1:4" s="1" customFormat="1" ht="15.6" x14ac:dyDescent="0.3">
      <c r="A187" s="69" t="s">
        <v>335</v>
      </c>
      <c r="B187" s="10" t="s">
        <v>336</v>
      </c>
      <c r="C187" s="19"/>
      <c r="D187" s="114">
        <f>D188+D192+D196</f>
        <v>185976</v>
      </c>
    </row>
    <row r="188" spans="1:4" s="1" customFormat="1" ht="15.6" x14ac:dyDescent="0.3">
      <c r="A188" s="69" t="s">
        <v>337</v>
      </c>
      <c r="B188" s="10" t="s">
        <v>338</v>
      </c>
      <c r="C188" s="19"/>
      <c r="D188" s="110">
        <f t="shared" ref="D188:D190" si="18">D189</f>
        <v>2593</v>
      </c>
    </row>
    <row r="189" spans="1:4" s="1" customFormat="1" ht="31.2" x14ac:dyDescent="0.3">
      <c r="A189" s="75" t="s">
        <v>18</v>
      </c>
      <c r="B189" s="14" t="s">
        <v>338</v>
      </c>
      <c r="C189" s="15" t="s">
        <v>20</v>
      </c>
      <c r="D189" s="111">
        <f t="shared" si="18"/>
        <v>2593</v>
      </c>
    </row>
    <row r="190" spans="1:4" s="1" customFormat="1" ht="15.6" x14ac:dyDescent="0.3">
      <c r="A190" s="75" t="s">
        <v>25</v>
      </c>
      <c r="B190" s="14" t="s">
        <v>338</v>
      </c>
      <c r="C190" s="15" t="s">
        <v>26</v>
      </c>
      <c r="D190" s="111">
        <f t="shared" si="18"/>
        <v>2593</v>
      </c>
    </row>
    <row r="191" spans="1:4" s="1" customFormat="1" ht="15.6" x14ac:dyDescent="0.3">
      <c r="A191" s="75" t="s">
        <v>88</v>
      </c>
      <c r="B191" s="14" t="s">
        <v>338</v>
      </c>
      <c r="C191" s="15" t="s">
        <v>89</v>
      </c>
      <c r="D191" s="111">
        <f>2772-179</f>
        <v>2593</v>
      </c>
    </row>
    <row r="192" spans="1:4" s="1" customFormat="1" ht="33.6" x14ac:dyDescent="0.3">
      <c r="A192" s="163" t="s">
        <v>681</v>
      </c>
      <c r="B192" s="10" t="s">
        <v>682</v>
      </c>
      <c r="C192" s="18"/>
      <c r="D192" s="164">
        <f>D193</f>
        <v>179</v>
      </c>
    </row>
    <row r="193" spans="1:4" s="1" customFormat="1" ht="31.2" x14ac:dyDescent="0.3">
      <c r="A193" s="43" t="s">
        <v>18</v>
      </c>
      <c r="B193" s="11" t="s">
        <v>682</v>
      </c>
      <c r="C193" s="95" t="s">
        <v>20</v>
      </c>
      <c r="D193" s="161">
        <f>D194</f>
        <v>179</v>
      </c>
    </row>
    <row r="194" spans="1:4" s="1" customFormat="1" ht="15.6" x14ac:dyDescent="0.3">
      <c r="A194" s="43" t="s">
        <v>25</v>
      </c>
      <c r="B194" s="11" t="s">
        <v>682</v>
      </c>
      <c r="C194" s="95" t="s">
        <v>26</v>
      </c>
      <c r="D194" s="162">
        <f>D195</f>
        <v>179</v>
      </c>
    </row>
    <row r="195" spans="1:4" s="1" customFormat="1" ht="15.6" x14ac:dyDescent="0.3">
      <c r="A195" s="43" t="s">
        <v>88</v>
      </c>
      <c r="B195" s="11" t="s">
        <v>682</v>
      </c>
      <c r="C195" s="95" t="s">
        <v>89</v>
      </c>
      <c r="D195" s="162">
        <v>179</v>
      </c>
    </row>
    <row r="196" spans="1:4" s="1" customFormat="1" ht="15.6" x14ac:dyDescent="0.3">
      <c r="A196" s="77" t="s">
        <v>339</v>
      </c>
      <c r="B196" s="18" t="s">
        <v>340</v>
      </c>
      <c r="C196" s="19"/>
      <c r="D196" s="110">
        <f t="shared" ref="D196:D198" si="19">D197</f>
        <v>183204</v>
      </c>
    </row>
    <row r="197" spans="1:4" s="1" customFormat="1" ht="31.2" x14ac:dyDescent="0.3">
      <c r="A197" s="75" t="s">
        <v>18</v>
      </c>
      <c r="B197" s="13" t="s">
        <v>340</v>
      </c>
      <c r="C197" s="15" t="s">
        <v>20</v>
      </c>
      <c r="D197" s="113">
        <f t="shared" si="19"/>
        <v>183204</v>
      </c>
    </row>
    <row r="198" spans="1:4" s="1" customFormat="1" ht="15.6" x14ac:dyDescent="0.3">
      <c r="A198" s="75" t="s">
        <v>25</v>
      </c>
      <c r="B198" s="13" t="s">
        <v>340</v>
      </c>
      <c r="C198" s="15" t="s">
        <v>26</v>
      </c>
      <c r="D198" s="113">
        <f t="shared" si="19"/>
        <v>183204</v>
      </c>
    </row>
    <row r="199" spans="1:4" s="1" customFormat="1" ht="46.8" x14ac:dyDescent="0.3">
      <c r="A199" s="68" t="s">
        <v>105</v>
      </c>
      <c r="B199" s="13" t="s">
        <v>340</v>
      </c>
      <c r="C199" s="12" t="s">
        <v>106</v>
      </c>
      <c r="D199" s="113">
        <v>183204</v>
      </c>
    </row>
    <row r="200" spans="1:4" s="1" customFormat="1" ht="46.8" x14ac:dyDescent="0.3">
      <c r="A200" s="73" t="s">
        <v>328</v>
      </c>
      <c r="B200" s="48" t="s">
        <v>341</v>
      </c>
      <c r="C200" s="49"/>
      <c r="D200" s="94">
        <f>D209+D201</f>
        <v>7448</v>
      </c>
    </row>
    <row r="201" spans="1:4" s="1" customFormat="1" ht="15.6" x14ac:dyDescent="0.3">
      <c r="A201" s="69" t="s">
        <v>126</v>
      </c>
      <c r="B201" s="10" t="s">
        <v>344</v>
      </c>
      <c r="C201" s="19"/>
      <c r="D201" s="114">
        <f>D202</f>
        <v>460</v>
      </c>
    </row>
    <row r="202" spans="1:4" s="1" customFormat="1" ht="15.6" x14ac:dyDescent="0.3">
      <c r="A202" s="69" t="s">
        <v>127</v>
      </c>
      <c r="B202" s="10" t="s">
        <v>345</v>
      </c>
      <c r="C202" s="19"/>
      <c r="D202" s="114">
        <f>D203+D206</f>
        <v>460</v>
      </c>
    </row>
    <row r="203" spans="1:4" s="1" customFormat="1" ht="15.6" x14ac:dyDescent="0.3">
      <c r="A203" s="75" t="s">
        <v>22</v>
      </c>
      <c r="B203" s="14" t="s">
        <v>345</v>
      </c>
      <c r="C203" s="15" t="s">
        <v>15</v>
      </c>
      <c r="D203" s="111">
        <f t="shared" ref="D203:D204" si="20">D204</f>
        <v>170</v>
      </c>
    </row>
    <row r="204" spans="1:4" s="1" customFormat="1" ht="15.6" x14ac:dyDescent="0.3">
      <c r="A204" s="75" t="s">
        <v>17</v>
      </c>
      <c r="B204" s="14" t="s">
        <v>345</v>
      </c>
      <c r="C204" s="15" t="s">
        <v>16</v>
      </c>
      <c r="D204" s="111">
        <f t="shared" si="20"/>
        <v>170</v>
      </c>
    </row>
    <row r="205" spans="1:4" s="1" customFormat="1" ht="15.6" x14ac:dyDescent="0.3">
      <c r="A205" s="70" t="s">
        <v>82</v>
      </c>
      <c r="B205" s="14" t="s">
        <v>345</v>
      </c>
      <c r="C205" s="12" t="s">
        <v>83</v>
      </c>
      <c r="D205" s="111">
        <v>170</v>
      </c>
    </row>
    <row r="206" spans="1:4" s="1" customFormat="1" ht="31.2" x14ac:dyDescent="0.3">
      <c r="A206" s="75" t="s">
        <v>18</v>
      </c>
      <c r="B206" s="14" t="s">
        <v>345</v>
      </c>
      <c r="C206" s="15" t="s">
        <v>20</v>
      </c>
      <c r="D206" s="111">
        <f t="shared" ref="D206:D207" si="21">D207</f>
        <v>290</v>
      </c>
    </row>
    <row r="207" spans="1:4" s="1" customFormat="1" ht="15.6" x14ac:dyDescent="0.3">
      <c r="A207" s="75" t="s">
        <v>25</v>
      </c>
      <c r="B207" s="14" t="s">
        <v>345</v>
      </c>
      <c r="C207" s="15" t="s">
        <v>26</v>
      </c>
      <c r="D207" s="111">
        <f t="shared" si="21"/>
        <v>290</v>
      </c>
    </row>
    <row r="208" spans="1:4" s="1" customFormat="1" ht="15.6" x14ac:dyDescent="0.3">
      <c r="A208" s="75" t="s">
        <v>88</v>
      </c>
      <c r="B208" s="14" t="s">
        <v>345</v>
      </c>
      <c r="C208" s="15" t="s">
        <v>89</v>
      </c>
      <c r="D208" s="111">
        <v>290</v>
      </c>
    </row>
    <row r="209" spans="1:4" s="1" customFormat="1" ht="31.2" x14ac:dyDescent="0.3">
      <c r="A209" s="69" t="s">
        <v>128</v>
      </c>
      <c r="B209" s="10" t="s">
        <v>342</v>
      </c>
      <c r="C209" s="19"/>
      <c r="D209" s="114">
        <f>D210</f>
        <v>6988</v>
      </c>
    </row>
    <row r="210" spans="1:4" s="1" customFormat="1" ht="46.8" x14ac:dyDescent="0.3">
      <c r="A210" s="75" t="s">
        <v>30</v>
      </c>
      <c r="B210" s="13" t="s">
        <v>342</v>
      </c>
      <c r="C210" s="12" t="s">
        <v>31</v>
      </c>
      <c r="D210" s="111">
        <f>D211</f>
        <v>6988</v>
      </c>
    </row>
    <row r="211" spans="1:4" s="1" customFormat="1" ht="15.6" x14ac:dyDescent="0.3">
      <c r="A211" s="75" t="s">
        <v>8</v>
      </c>
      <c r="B211" s="13" t="s">
        <v>342</v>
      </c>
      <c r="C211" s="12" t="s">
        <v>67</v>
      </c>
      <c r="D211" s="111">
        <f>SUM(D212:D214)</f>
        <v>6988</v>
      </c>
    </row>
    <row r="212" spans="1:4" s="1" customFormat="1" ht="15.6" x14ac:dyDescent="0.3">
      <c r="A212" s="5" t="s">
        <v>343</v>
      </c>
      <c r="B212" s="13" t="s">
        <v>342</v>
      </c>
      <c r="C212" s="12" t="s">
        <v>79</v>
      </c>
      <c r="D212" s="111">
        <v>4138</v>
      </c>
    </row>
    <row r="213" spans="1:4" s="1" customFormat="1" ht="31.2" x14ac:dyDescent="0.3">
      <c r="A213" s="5" t="s">
        <v>80</v>
      </c>
      <c r="B213" s="13" t="s">
        <v>342</v>
      </c>
      <c r="C213" s="12" t="s">
        <v>81</v>
      </c>
      <c r="D213" s="111">
        <v>1321</v>
      </c>
    </row>
    <row r="214" spans="1:4" s="1" customFormat="1" ht="31.2" x14ac:dyDescent="0.3">
      <c r="A214" s="45" t="s">
        <v>184</v>
      </c>
      <c r="B214" s="13" t="s">
        <v>342</v>
      </c>
      <c r="C214" s="12" t="s">
        <v>183</v>
      </c>
      <c r="D214" s="111">
        <v>1529</v>
      </c>
    </row>
    <row r="215" spans="1:4" s="1" customFormat="1" ht="16.8" x14ac:dyDescent="0.3">
      <c r="A215" s="81" t="s">
        <v>130</v>
      </c>
      <c r="B215" s="51" t="s">
        <v>346</v>
      </c>
      <c r="C215" s="52"/>
      <c r="D215" s="117">
        <f>D217+D230+D238</f>
        <v>105830</v>
      </c>
    </row>
    <row r="216" spans="1:4" s="1" customFormat="1" ht="31.2" x14ac:dyDescent="0.3">
      <c r="A216" s="80" t="s">
        <v>347</v>
      </c>
      <c r="B216" s="48" t="s">
        <v>397</v>
      </c>
      <c r="C216" s="12"/>
      <c r="D216" s="94">
        <f>D217+D230+D238</f>
        <v>105830</v>
      </c>
    </row>
    <row r="217" spans="1:4" s="1" customFormat="1" ht="15.6" x14ac:dyDescent="0.3">
      <c r="A217" s="69" t="s">
        <v>670</v>
      </c>
      <c r="B217" s="10" t="s">
        <v>348</v>
      </c>
      <c r="C217" s="19"/>
      <c r="D217" s="114">
        <f>D218+D223+D227</f>
        <v>30927</v>
      </c>
    </row>
    <row r="218" spans="1:4" s="1" customFormat="1" ht="46.8" x14ac:dyDescent="0.3">
      <c r="A218" s="70" t="s">
        <v>39</v>
      </c>
      <c r="B218" s="13" t="s">
        <v>348</v>
      </c>
      <c r="C218" s="12">
        <v>100</v>
      </c>
      <c r="D218" s="111">
        <f>D219</f>
        <v>28297</v>
      </c>
    </row>
    <row r="219" spans="1:4" s="1" customFormat="1" ht="15.6" x14ac:dyDescent="0.3">
      <c r="A219" s="70" t="s">
        <v>8</v>
      </c>
      <c r="B219" s="13" t="s">
        <v>348</v>
      </c>
      <c r="C219" s="12">
        <v>120</v>
      </c>
      <c r="D219" s="111">
        <f>SUM(D220:D222)</f>
        <v>28297</v>
      </c>
    </row>
    <row r="220" spans="1:4" s="1" customFormat="1" ht="15.6" x14ac:dyDescent="0.3">
      <c r="A220" s="5" t="s">
        <v>343</v>
      </c>
      <c r="B220" s="13" t="s">
        <v>348</v>
      </c>
      <c r="C220" s="12" t="s">
        <v>79</v>
      </c>
      <c r="D220" s="111">
        <f>16522+111</f>
        <v>16633</v>
      </c>
    </row>
    <row r="221" spans="1:4" s="1" customFormat="1" ht="31.2" x14ac:dyDescent="0.3">
      <c r="A221" s="5" t="s">
        <v>80</v>
      </c>
      <c r="B221" s="13" t="s">
        <v>348</v>
      </c>
      <c r="C221" s="12" t="s">
        <v>81</v>
      </c>
      <c r="D221" s="111">
        <v>5101</v>
      </c>
    </row>
    <row r="222" spans="1:4" s="1" customFormat="1" ht="31.2" x14ac:dyDescent="0.3">
      <c r="A222" s="45" t="s">
        <v>184</v>
      </c>
      <c r="B222" s="13" t="s">
        <v>348</v>
      </c>
      <c r="C222" s="12" t="s">
        <v>183</v>
      </c>
      <c r="D222" s="111">
        <f>6530+33</f>
        <v>6563</v>
      </c>
    </row>
    <row r="223" spans="1:4" s="1" customFormat="1" ht="15.6" x14ac:dyDescent="0.3">
      <c r="A223" s="70" t="s">
        <v>22</v>
      </c>
      <c r="B223" s="13" t="s">
        <v>348</v>
      </c>
      <c r="C223" s="12">
        <v>200</v>
      </c>
      <c r="D223" s="111">
        <f t="shared" ref="D223" si="22">D224</f>
        <v>2578</v>
      </c>
    </row>
    <row r="224" spans="1:4" s="1" customFormat="1" ht="15.6" x14ac:dyDescent="0.3">
      <c r="A224" s="70" t="s">
        <v>17</v>
      </c>
      <c r="B224" s="13" t="s">
        <v>348</v>
      </c>
      <c r="C224" s="12">
        <v>240</v>
      </c>
      <c r="D224" s="111">
        <f>D225+D226</f>
        <v>2578</v>
      </c>
    </row>
    <row r="225" spans="1:4" ht="15.6" x14ac:dyDescent="0.3">
      <c r="A225" s="70" t="s">
        <v>524</v>
      </c>
      <c r="B225" s="13" t="s">
        <v>348</v>
      </c>
      <c r="C225" s="12" t="s">
        <v>525</v>
      </c>
      <c r="D225" s="111">
        <v>667</v>
      </c>
    </row>
    <row r="226" spans="1:4" s="1" customFormat="1" ht="15.6" x14ac:dyDescent="0.3">
      <c r="A226" s="70" t="s">
        <v>82</v>
      </c>
      <c r="B226" s="13" t="s">
        <v>348</v>
      </c>
      <c r="C226" s="12" t="s">
        <v>83</v>
      </c>
      <c r="D226" s="111">
        <v>1911</v>
      </c>
    </row>
    <row r="227" spans="1:4" s="1" customFormat="1" ht="15.6" x14ac:dyDescent="0.3">
      <c r="A227" s="70" t="s">
        <v>13</v>
      </c>
      <c r="B227" s="13" t="s">
        <v>348</v>
      </c>
      <c r="C227" s="12">
        <v>800</v>
      </c>
      <c r="D227" s="111">
        <f t="shared" ref="D227:D228" si="23">D228</f>
        <v>52</v>
      </c>
    </row>
    <row r="228" spans="1:4" s="1" customFormat="1" ht="15.6" x14ac:dyDescent="0.3">
      <c r="A228" s="70" t="s">
        <v>35</v>
      </c>
      <c r="B228" s="13" t="s">
        <v>348</v>
      </c>
      <c r="C228" s="12">
        <v>850</v>
      </c>
      <c r="D228" s="111">
        <f t="shared" si="23"/>
        <v>52</v>
      </c>
    </row>
    <row r="229" spans="1:4" s="1" customFormat="1" ht="15.6" x14ac:dyDescent="0.3">
      <c r="A229" s="70" t="s">
        <v>84</v>
      </c>
      <c r="B229" s="13" t="s">
        <v>348</v>
      </c>
      <c r="C229" s="12" t="s">
        <v>85</v>
      </c>
      <c r="D229" s="111">
        <v>52</v>
      </c>
    </row>
    <row r="230" spans="1:4" s="1" customFormat="1" ht="15.6" x14ac:dyDescent="0.3">
      <c r="A230" s="69" t="s">
        <v>131</v>
      </c>
      <c r="B230" s="10" t="s">
        <v>349</v>
      </c>
      <c r="C230" s="19"/>
      <c r="D230" s="114">
        <f>D231</f>
        <v>160</v>
      </c>
    </row>
    <row r="231" spans="1:4" s="1" customFormat="1" ht="15.6" x14ac:dyDescent="0.3">
      <c r="A231" s="69" t="s">
        <v>100</v>
      </c>
      <c r="B231" s="10" t="s">
        <v>350</v>
      </c>
      <c r="C231" s="19"/>
      <c r="D231" s="114">
        <f>D232+D235</f>
        <v>160</v>
      </c>
    </row>
    <row r="232" spans="1:4" s="1" customFormat="1" ht="15.6" x14ac:dyDescent="0.3">
      <c r="A232" s="75" t="s">
        <v>22</v>
      </c>
      <c r="B232" s="14" t="s">
        <v>350</v>
      </c>
      <c r="C232" s="15" t="s">
        <v>15</v>
      </c>
      <c r="D232" s="111">
        <f t="shared" ref="D232:D233" si="24">D233</f>
        <v>150</v>
      </c>
    </row>
    <row r="233" spans="1:4" ht="15.6" x14ac:dyDescent="0.3">
      <c r="A233" s="75" t="s">
        <v>17</v>
      </c>
      <c r="B233" s="14" t="s">
        <v>350</v>
      </c>
      <c r="C233" s="15" t="s">
        <v>16</v>
      </c>
      <c r="D233" s="111">
        <f t="shared" si="24"/>
        <v>150</v>
      </c>
    </row>
    <row r="234" spans="1:4" ht="15.6" x14ac:dyDescent="0.3">
      <c r="A234" s="70" t="s">
        <v>524</v>
      </c>
      <c r="B234" s="14" t="s">
        <v>350</v>
      </c>
      <c r="C234" s="12" t="s">
        <v>525</v>
      </c>
      <c r="D234" s="111">
        <v>150</v>
      </c>
    </row>
    <row r="235" spans="1:4" ht="31.2" x14ac:dyDescent="0.3">
      <c r="A235" s="75" t="s">
        <v>18</v>
      </c>
      <c r="B235" s="14" t="s">
        <v>350</v>
      </c>
      <c r="C235" s="15" t="s">
        <v>20</v>
      </c>
      <c r="D235" s="111">
        <f t="shared" ref="D235:D236" si="25">D236</f>
        <v>10</v>
      </c>
    </row>
    <row r="236" spans="1:4" ht="15.6" x14ac:dyDescent="0.3">
      <c r="A236" s="75" t="s">
        <v>25</v>
      </c>
      <c r="B236" s="14" t="s">
        <v>350</v>
      </c>
      <c r="C236" s="15" t="s">
        <v>26</v>
      </c>
      <c r="D236" s="111">
        <f t="shared" si="25"/>
        <v>10</v>
      </c>
    </row>
    <row r="237" spans="1:4" ht="15.6" x14ac:dyDescent="0.3">
      <c r="A237" s="75" t="s">
        <v>88</v>
      </c>
      <c r="B237" s="14" t="s">
        <v>350</v>
      </c>
      <c r="C237" s="15" t="s">
        <v>89</v>
      </c>
      <c r="D237" s="111">
        <v>10</v>
      </c>
    </row>
    <row r="238" spans="1:4" ht="31.2" x14ac:dyDescent="0.3">
      <c r="A238" s="69" t="s">
        <v>132</v>
      </c>
      <c r="B238" s="10" t="s">
        <v>351</v>
      </c>
      <c r="C238" s="19"/>
      <c r="D238" s="114">
        <f>D239+D244+D248</f>
        <v>74743</v>
      </c>
    </row>
    <row r="239" spans="1:4" ht="46.8" x14ac:dyDescent="0.3">
      <c r="A239" s="75" t="s">
        <v>30</v>
      </c>
      <c r="B239" s="11" t="s">
        <v>351</v>
      </c>
      <c r="C239" s="12" t="s">
        <v>31</v>
      </c>
      <c r="D239" s="111">
        <f>D240</f>
        <v>69888</v>
      </c>
    </row>
    <row r="240" spans="1:4" ht="15.6" x14ac:dyDescent="0.3">
      <c r="A240" s="75" t="s">
        <v>33</v>
      </c>
      <c r="B240" s="11" t="s">
        <v>351</v>
      </c>
      <c r="C240" s="12" t="s">
        <v>32</v>
      </c>
      <c r="D240" s="111">
        <f>SUM(D241:D243)</f>
        <v>69888</v>
      </c>
    </row>
    <row r="241" spans="1:4" ht="15.6" x14ac:dyDescent="0.3">
      <c r="A241" s="45" t="s">
        <v>333</v>
      </c>
      <c r="B241" s="11" t="s">
        <v>351</v>
      </c>
      <c r="C241" s="12" t="s">
        <v>93</v>
      </c>
      <c r="D241" s="111">
        <v>44042</v>
      </c>
    </row>
    <row r="242" spans="1:4" ht="15.6" x14ac:dyDescent="0.3">
      <c r="A242" s="45" t="s">
        <v>95</v>
      </c>
      <c r="B242" s="11" t="s">
        <v>351</v>
      </c>
      <c r="C242" s="12" t="s">
        <v>94</v>
      </c>
      <c r="D242" s="111">
        <v>9643</v>
      </c>
    </row>
    <row r="243" spans="1:4" ht="31.2" x14ac:dyDescent="0.3">
      <c r="A243" s="45" t="s">
        <v>181</v>
      </c>
      <c r="B243" s="11" t="s">
        <v>351</v>
      </c>
      <c r="C243" s="12" t="s">
        <v>180</v>
      </c>
      <c r="D243" s="111">
        <v>16203</v>
      </c>
    </row>
    <row r="244" spans="1:4" ht="15.6" x14ac:dyDescent="0.3">
      <c r="A244" s="70" t="s">
        <v>22</v>
      </c>
      <c r="B244" s="11" t="s">
        <v>351</v>
      </c>
      <c r="C244" s="12">
        <v>200</v>
      </c>
      <c r="D244" s="111">
        <f t="shared" ref="D244" si="26">D245</f>
        <v>4728</v>
      </c>
    </row>
    <row r="245" spans="1:4" ht="15.6" x14ac:dyDescent="0.3">
      <c r="A245" s="75" t="s">
        <v>17</v>
      </c>
      <c r="B245" s="11" t="s">
        <v>351</v>
      </c>
      <c r="C245" s="12">
        <v>240</v>
      </c>
      <c r="D245" s="111">
        <f>D246+D247</f>
        <v>4728</v>
      </c>
    </row>
    <row r="246" spans="1:4" ht="15.6" x14ac:dyDescent="0.3">
      <c r="A246" s="70" t="s">
        <v>524</v>
      </c>
      <c r="B246" s="11" t="s">
        <v>351</v>
      </c>
      <c r="C246" s="12" t="s">
        <v>525</v>
      </c>
      <c r="D246" s="111">
        <v>1346</v>
      </c>
    </row>
    <row r="247" spans="1:4" ht="15.6" x14ac:dyDescent="0.3">
      <c r="A247" s="70" t="s">
        <v>82</v>
      </c>
      <c r="B247" s="11" t="s">
        <v>351</v>
      </c>
      <c r="C247" s="12" t="s">
        <v>83</v>
      </c>
      <c r="D247" s="111">
        <v>3382</v>
      </c>
    </row>
    <row r="248" spans="1:4" ht="15.6" x14ac:dyDescent="0.3">
      <c r="A248" s="70" t="s">
        <v>13</v>
      </c>
      <c r="B248" s="11" t="s">
        <v>351</v>
      </c>
      <c r="C248" s="12">
        <v>800</v>
      </c>
      <c r="D248" s="111">
        <f t="shared" ref="D248" si="27">D249</f>
        <v>127</v>
      </c>
    </row>
    <row r="249" spans="1:4" s="1" customFormat="1" ht="15.6" x14ac:dyDescent="0.3">
      <c r="A249" s="70" t="s">
        <v>35</v>
      </c>
      <c r="B249" s="11" t="s">
        <v>351</v>
      </c>
      <c r="C249" s="12">
        <v>850</v>
      </c>
      <c r="D249" s="111">
        <f>D250+D251</f>
        <v>127</v>
      </c>
    </row>
    <row r="250" spans="1:4" s="1" customFormat="1" ht="15.6" x14ac:dyDescent="0.3">
      <c r="A250" s="70" t="s">
        <v>84</v>
      </c>
      <c r="B250" s="11" t="s">
        <v>351</v>
      </c>
      <c r="C250" s="15" t="s">
        <v>85</v>
      </c>
      <c r="D250" s="111">
        <v>119</v>
      </c>
    </row>
    <row r="251" spans="1:4" s="1" customFormat="1" ht="15.6" x14ac:dyDescent="0.3">
      <c r="A251" s="82" t="s">
        <v>86</v>
      </c>
      <c r="B251" s="11" t="s">
        <v>351</v>
      </c>
      <c r="C251" s="15" t="s">
        <v>87</v>
      </c>
      <c r="D251" s="111">
        <v>8</v>
      </c>
    </row>
    <row r="252" spans="1:4" s="1" customFormat="1" ht="34.799999999999997" x14ac:dyDescent="0.3">
      <c r="A252" s="72" t="s">
        <v>615</v>
      </c>
      <c r="B252" s="32" t="s">
        <v>247</v>
      </c>
      <c r="C252" s="35"/>
      <c r="D252" s="118">
        <f>D253+D296+D322</f>
        <v>338738</v>
      </c>
    </row>
    <row r="253" spans="1:4" s="1" customFormat="1" ht="15.6" x14ac:dyDescent="0.3">
      <c r="A253" s="83" t="s">
        <v>260</v>
      </c>
      <c r="B253" s="48" t="s">
        <v>269</v>
      </c>
      <c r="C253" s="49"/>
      <c r="D253" s="94">
        <f>D254+D267</f>
        <v>267031</v>
      </c>
    </row>
    <row r="254" spans="1:4" s="1" customFormat="1" ht="15.6" x14ac:dyDescent="0.3">
      <c r="A254" s="80" t="s">
        <v>271</v>
      </c>
      <c r="B254" s="48" t="s">
        <v>261</v>
      </c>
      <c r="C254" s="20"/>
      <c r="D254" s="94">
        <f>D255+D259+D263</f>
        <v>52589</v>
      </c>
    </row>
    <row r="255" spans="1:4" s="1" customFormat="1" ht="15.6" x14ac:dyDescent="0.3">
      <c r="A255" s="77" t="s">
        <v>44</v>
      </c>
      <c r="B255" s="18" t="s">
        <v>262</v>
      </c>
      <c r="C255" s="19"/>
      <c r="D255" s="120">
        <f>D256</f>
        <v>2040</v>
      </c>
    </row>
    <row r="256" spans="1:4" s="1" customFormat="1" ht="31.2" x14ac:dyDescent="0.3">
      <c r="A256" s="75" t="s">
        <v>18</v>
      </c>
      <c r="B256" s="13" t="s">
        <v>262</v>
      </c>
      <c r="C256" s="12" t="s">
        <v>20</v>
      </c>
      <c r="D256" s="120">
        <f>D257</f>
        <v>2040</v>
      </c>
    </row>
    <row r="257" spans="1:4" s="1" customFormat="1" ht="15.6" x14ac:dyDescent="0.3">
      <c r="A257" s="70" t="s">
        <v>25</v>
      </c>
      <c r="B257" s="13" t="s">
        <v>262</v>
      </c>
      <c r="C257" s="12" t="s">
        <v>26</v>
      </c>
      <c r="D257" s="122">
        <f>D258</f>
        <v>2040</v>
      </c>
    </row>
    <row r="258" spans="1:4" s="1" customFormat="1" ht="15.6" x14ac:dyDescent="0.3">
      <c r="A258" s="70" t="s">
        <v>88</v>
      </c>
      <c r="B258" s="13" t="s">
        <v>262</v>
      </c>
      <c r="C258" s="12" t="s">
        <v>89</v>
      </c>
      <c r="D258" s="122">
        <v>2040</v>
      </c>
    </row>
    <row r="259" spans="1:4" s="1" customFormat="1" ht="15.6" x14ac:dyDescent="0.3">
      <c r="A259" s="77" t="s">
        <v>45</v>
      </c>
      <c r="B259" s="18" t="s">
        <v>263</v>
      </c>
      <c r="C259" s="19"/>
      <c r="D259" s="120">
        <f>D260</f>
        <v>4778</v>
      </c>
    </row>
    <row r="260" spans="1:4" s="1" customFormat="1" ht="31.2" x14ac:dyDescent="0.3">
      <c r="A260" s="75" t="s">
        <v>18</v>
      </c>
      <c r="B260" s="13" t="s">
        <v>263</v>
      </c>
      <c r="C260" s="12" t="s">
        <v>20</v>
      </c>
      <c r="D260" s="122">
        <f>D261</f>
        <v>4778</v>
      </c>
    </row>
    <row r="261" spans="1:4" s="1" customFormat="1" ht="15.6" x14ac:dyDescent="0.3">
      <c r="A261" s="70" t="s">
        <v>25</v>
      </c>
      <c r="B261" s="13" t="s">
        <v>263</v>
      </c>
      <c r="C261" s="12" t="s">
        <v>26</v>
      </c>
      <c r="D261" s="122">
        <f>D262</f>
        <v>4778</v>
      </c>
    </row>
    <row r="262" spans="1:4" s="1" customFormat="1" ht="15.6" x14ac:dyDescent="0.3">
      <c r="A262" s="70" t="s">
        <v>88</v>
      </c>
      <c r="B262" s="13" t="s">
        <v>263</v>
      </c>
      <c r="C262" s="12" t="s">
        <v>89</v>
      </c>
      <c r="D262" s="122">
        <f>778+4000</f>
        <v>4778</v>
      </c>
    </row>
    <row r="263" spans="1:4" s="1" customFormat="1" ht="16.2" x14ac:dyDescent="0.35">
      <c r="A263" s="77" t="s">
        <v>27</v>
      </c>
      <c r="B263" s="18" t="s">
        <v>264</v>
      </c>
      <c r="C263" s="17"/>
      <c r="D263" s="120">
        <f>D264</f>
        <v>45771</v>
      </c>
    </row>
    <row r="264" spans="1:4" s="1" customFormat="1" ht="31.2" x14ac:dyDescent="0.3">
      <c r="A264" s="70" t="s">
        <v>18</v>
      </c>
      <c r="B264" s="13" t="s">
        <v>264</v>
      </c>
      <c r="C264" s="12" t="s">
        <v>20</v>
      </c>
      <c r="D264" s="122">
        <f>D265</f>
        <v>45771</v>
      </c>
    </row>
    <row r="265" spans="1:4" s="1" customFormat="1" ht="15.6" x14ac:dyDescent="0.3">
      <c r="A265" s="70" t="s">
        <v>25</v>
      </c>
      <c r="B265" s="13" t="s">
        <v>264</v>
      </c>
      <c r="C265" s="12" t="s">
        <v>26</v>
      </c>
      <c r="D265" s="122">
        <f>D266</f>
        <v>45771</v>
      </c>
    </row>
    <row r="266" spans="1:4" s="1" customFormat="1" ht="46.8" x14ac:dyDescent="0.3">
      <c r="A266" s="70" t="s">
        <v>105</v>
      </c>
      <c r="B266" s="13" t="s">
        <v>264</v>
      </c>
      <c r="C266" s="12" t="s">
        <v>106</v>
      </c>
      <c r="D266" s="122">
        <v>45771</v>
      </c>
    </row>
    <row r="267" spans="1:4" s="1" customFormat="1" ht="15.6" x14ac:dyDescent="0.3">
      <c r="A267" s="80" t="s">
        <v>270</v>
      </c>
      <c r="B267" s="48" t="s">
        <v>265</v>
      </c>
      <c r="C267" s="20"/>
      <c r="D267" s="94">
        <f>D268+D272+D290</f>
        <v>214442</v>
      </c>
    </row>
    <row r="268" spans="1:4" s="1" customFormat="1" ht="15.6" x14ac:dyDescent="0.3">
      <c r="A268" s="77" t="s">
        <v>620</v>
      </c>
      <c r="B268" s="18" t="s">
        <v>414</v>
      </c>
      <c r="C268" s="19"/>
      <c r="D268" s="120">
        <f>D269</f>
        <v>70000</v>
      </c>
    </row>
    <row r="269" spans="1:4" s="1" customFormat="1" ht="31.2" x14ac:dyDescent="0.3">
      <c r="A269" s="70" t="s">
        <v>18</v>
      </c>
      <c r="B269" s="13" t="s">
        <v>414</v>
      </c>
      <c r="C269" s="12" t="s">
        <v>20</v>
      </c>
      <c r="D269" s="122">
        <f>D270</f>
        <v>70000</v>
      </c>
    </row>
    <row r="270" spans="1:4" s="1" customFormat="1" ht="15.6" x14ac:dyDescent="0.3">
      <c r="A270" s="70" t="s">
        <v>19</v>
      </c>
      <c r="B270" s="13" t="s">
        <v>414</v>
      </c>
      <c r="C270" s="12" t="s">
        <v>21</v>
      </c>
      <c r="D270" s="122">
        <f>D271</f>
        <v>70000</v>
      </c>
    </row>
    <row r="271" spans="1:4" s="1" customFormat="1" ht="15.6" x14ac:dyDescent="0.3">
      <c r="A271" s="70" t="s">
        <v>90</v>
      </c>
      <c r="B271" s="13" t="s">
        <v>414</v>
      </c>
      <c r="C271" s="12" t="s">
        <v>91</v>
      </c>
      <c r="D271" s="122">
        <v>70000</v>
      </c>
    </row>
    <row r="272" spans="1:4" s="1" customFormat="1" ht="15.6" x14ac:dyDescent="0.3">
      <c r="A272" s="77" t="s">
        <v>43</v>
      </c>
      <c r="B272" s="18" t="s">
        <v>266</v>
      </c>
      <c r="C272" s="12"/>
      <c r="D272" s="120">
        <f>D273+D278+D282+D287</f>
        <v>144002</v>
      </c>
    </row>
    <row r="273" spans="1:4" s="1" customFormat="1" ht="46.8" x14ac:dyDescent="0.3">
      <c r="A273" s="70" t="s">
        <v>39</v>
      </c>
      <c r="B273" s="13" t="s">
        <v>266</v>
      </c>
      <c r="C273" s="12" t="s">
        <v>31</v>
      </c>
      <c r="D273" s="122">
        <f>D274</f>
        <v>4938</v>
      </c>
    </row>
    <row r="274" spans="1:4" s="1" customFormat="1" ht="15.6" x14ac:dyDescent="0.3">
      <c r="A274" s="75" t="s">
        <v>33</v>
      </c>
      <c r="B274" s="13" t="s">
        <v>266</v>
      </c>
      <c r="C274" s="12" t="s">
        <v>32</v>
      </c>
      <c r="D274" s="122">
        <f>D275+D276+D277</f>
        <v>4938</v>
      </c>
    </row>
    <row r="275" spans="1:4" s="1" customFormat="1" ht="15.6" x14ac:dyDescent="0.3">
      <c r="A275" s="45" t="s">
        <v>333</v>
      </c>
      <c r="B275" s="13" t="s">
        <v>266</v>
      </c>
      <c r="C275" s="12" t="s">
        <v>93</v>
      </c>
      <c r="D275" s="122">
        <v>3792</v>
      </c>
    </row>
    <row r="276" spans="1:4" s="1" customFormat="1" ht="15.6" x14ac:dyDescent="0.3">
      <c r="A276" s="45" t="s">
        <v>95</v>
      </c>
      <c r="B276" s="13" t="s">
        <v>266</v>
      </c>
      <c r="C276" s="12" t="s">
        <v>94</v>
      </c>
      <c r="D276" s="122">
        <v>1</v>
      </c>
    </row>
    <row r="277" spans="1:4" s="1" customFormat="1" ht="31.2" x14ac:dyDescent="0.3">
      <c r="A277" s="45" t="s">
        <v>181</v>
      </c>
      <c r="B277" s="13" t="s">
        <v>266</v>
      </c>
      <c r="C277" s="12" t="s">
        <v>180</v>
      </c>
      <c r="D277" s="122">
        <v>1145</v>
      </c>
    </row>
    <row r="278" spans="1:4" s="1" customFormat="1" ht="15.6" x14ac:dyDescent="0.3">
      <c r="A278" s="70" t="s">
        <v>22</v>
      </c>
      <c r="B278" s="13" t="s">
        <v>266</v>
      </c>
      <c r="C278" s="12" t="s">
        <v>15</v>
      </c>
      <c r="D278" s="122">
        <f>D279</f>
        <v>1238</v>
      </c>
    </row>
    <row r="279" spans="1:4" s="1" customFormat="1" ht="15.6" x14ac:dyDescent="0.3">
      <c r="A279" s="75" t="s">
        <v>17</v>
      </c>
      <c r="B279" s="13" t="s">
        <v>266</v>
      </c>
      <c r="C279" s="12" t="s">
        <v>16</v>
      </c>
      <c r="D279" s="122">
        <f>D280+D281</f>
        <v>1238</v>
      </c>
    </row>
    <row r="280" spans="1:4" s="1" customFormat="1" ht="15.6" x14ac:dyDescent="0.3">
      <c r="A280" s="75" t="s">
        <v>524</v>
      </c>
      <c r="B280" s="13" t="s">
        <v>266</v>
      </c>
      <c r="C280" s="12" t="s">
        <v>525</v>
      </c>
      <c r="D280" s="122">
        <v>10</v>
      </c>
    </row>
    <row r="281" spans="1:4" s="1" customFormat="1" ht="15.6" x14ac:dyDescent="0.3">
      <c r="A281" s="68" t="s">
        <v>108</v>
      </c>
      <c r="B281" s="13" t="s">
        <v>266</v>
      </c>
      <c r="C281" s="12" t="s">
        <v>83</v>
      </c>
      <c r="D281" s="122">
        <v>1228</v>
      </c>
    </row>
    <row r="282" spans="1:4" s="1" customFormat="1" ht="31.2" x14ac:dyDescent="0.3">
      <c r="A282" s="70" t="s">
        <v>18</v>
      </c>
      <c r="B282" s="13" t="s">
        <v>266</v>
      </c>
      <c r="C282" s="12" t="s">
        <v>20</v>
      </c>
      <c r="D282" s="122">
        <f>D283+D285</f>
        <v>137656</v>
      </c>
    </row>
    <row r="283" spans="1:4" s="1" customFormat="1" ht="15.6" x14ac:dyDescent="0.3">
      <c r="A283" s="70" t="s">
        <v>25</v>
      </c>
      <c r="B283" s="13" t="s">
        <v>266</v>
      </c>
      <c r="C283" s="12" t="s">
        <v>26</v>
      </c>
      <c r="D283" s="122">
        <f>D284</f>
        <v>18223</v>
      </c>
    </row>
    <row r="284" spans="1:4" s="1" customFormat="1" ht="46.8" x14ac:dyDescent="0.3">
      <c r="A284" s="70" t="s">
        <v>105</v>
      </c>
      <c r="B284" s="13" t="s">
        <v>266</v>
      </c>
      <c r="C284" s="12" t="s">
        <v>106</v>
      </c>
      <c r="D284" s="122">
        <v>18223</v>
      </c>
    </row>
    <row r="285" spans="1:4" s="1" customFormat="1" ht="15.6" x14ac:dyDescent="0.3">
      <c r="A285" s="70" t="s">
        <v>19</v>
      </c>
      <c r="B285" s="13" t="s">
        <v>266</v>
      </c>
      <c r="C285" s="12" t="s">
        <v>21</v>
      </c>
      <c r="D285" s="122">
        <f>D286</f>
        <v>119433</v>
      </c>
    </row>
    <row r="286" spans="1:4" s="1" customFormat="1" ht="46.8" x14ac:dyDescent="0.3">
      <c r="A286" s="70" t="s">
        <v>109</v>
      </c>
      <c r="B286" s="13" t="s">
        <v>266</v>
      </c>
      <c r="C286" s="12" t="s">
        <v>110</v>
      </c>
      <c r="D286" s="122">
        <v>119433</v>
      </c>
    </row>
    <row r="287" spans="1:4" s="1" customFormat="1" ht="15.6" x14ac:dyDescent="0.3">
      <c r="A287" s="70" t="s">
        <v>13</v>
      </c>
      <c r="B287" s="13" t="s">
        <v>266</v>
      </c>
      <c r="C287" s="12" t="s">
        <v>14</v>
      </c>
      <c r="D287" s="122">
        <f>D288</f>
        <v>170</v>
      </c>
    </row>
    <row r="288" spans="1:4" s="1" customFormat="1" ht="15.6" x14ac:dyDescent="0.3">
      <c r="A288" s="70" t="s">
        <v>35</v>
      </c>
      <c r="B288" s="13" t="s">
        <v>266</v>
      </c>
      <c r="C288" s="12" t="s">
        <v>34</v>
      </c>
      <c r="D288" s="122">
        <f>D289</f>
        <v>170</v>
      </c>
    </row>
    <row r="289" spans="1:4" s="1" customFormat="1" ht="15.6" x14ac:dyDescent="0.3">
      <c r="A289" s="70" t="s">
        <v>111</v>
      </c>
      <c r="B289" s="13" t="s">
        <v>266</v>
      </c>
      <c r="C289" s="12" t="s">
        <v>85</v>
      </c>
      <c r="D289" s="122">
        <v>170</v>
      </c>
    </row>
    <row r="290" spans="1:4" s="1" customFormat="1" ht="16.2" x14ac:dyDescent="0.35">
      <c r="A290" s="76" t="s">
        <v>53</v>
      </c>
      <c r="B290" s="34" t="s">
        <v>277</v>
      </c>
      <c r="C290" s="17"/>
      <c r="D290" s="116">
        <f>D291</f>
        <v>440</v>
      </c>
    </row>
    <row r="291" spans="1:4" s="1" customFormat="1" ht="31.2" x14ac:dyDescent="0.3">
      <c r="A291" s="70" t="s">
        <v>18</v>
      </c>
      <c r="B291" s="13" t="s">
        <v>277</v>
      </c>
      <c r="C291" s="12" t="s">
        <v>20</v>
      </c>
      <c r="D291" s="122">
        <f>D292+D294</f>
        <v>440</v>
      </c>
    </row>
    <row r="292" spans="1:4" s="1" customFormat="1" ht="15.6" x14ac:dyDescent="0.3">
      <c r="A292" s="70" t="s">
        <v>25</v>
      </c>
      <c r="B292" s="13" t="s">
        <v>277</v>
      </c>
      <c r="C292" s="12" t="s">
        <v>26</v>
      </c>
      <c r="D292" s="122">
        <f>D293</f>
        <v>150</v>
      </c>
    </row>
    <row r="293" spans="1:4" s="1" customFormat="1" ht="15.6" x14ac:dyDescent="0.3">
      <c r="A293" s="70" t="s">
        <v>88</v>
      </c>
      <c r="B293" s="13" t="s">
        <v>277</v>
      </c>
      <c r="C293" s="12" t="s">
        <v>89</v>
      </c>
      <c r="D293" s="122">
        <v>150</v>
      </c>
    </row>
    <row r="294" spans="1:4" s="1" customFormat="1" ht="15.6" x14ac:dyDescent="0.3">
      <c r="A294" s="70" t="s">
        <v>19</v>
      </c>
      <c r="B294" s="13" t="s">
        <v>277</v>
      </c>
      <c r="C294" s="12" t="s">
        <v>21</v>
      </c>
      <c r="D294" s="122">
        <f>D295</f>
        <v>290</v>
      </c>
    </row>
    <row r="295" spans="1:4" s="1" customFormat="1" ht="15.6" x14ac:dyDescent="0.3">
      <c r="A295" s="70" t="s">
        <v>90</v>
      </c>
      <c r="B295" s="13" t="s">
        <v>277</v>
      </c>
      <c r="C295" s="12" t="s">
        <v>91</v>
      </c>
      <c r="D295" s="122">
        <v>290</v>
      </c>
    </row>
    <row r="296" spans="1:4" s="1" customFormat="1" ht="31.2" x14ac:dyDescent="0.3">
      <c r="A296" s="83" t="s">
        <v>267</v>
      </c>
      <c r="B296" s="48" t="s">
        <v>268</v>
      </c>
      <c r="C296" s="49"/>
      <c r="D296" s="94">
        <f>D297+D313</f>
        <v>45192</v>
      </c>
    </row>
    <row r="297" spans="1:4" s="1" customFormat="1" ht="15.6" x14ac:dyDescent="0.3">
      <c r="A297" s="69" t="s">
        <v>46</v>
      </c>
      <c r="B297" s="10" t="s">
        <v>272</v>
      </c>
      <c r="C297" s="19"/>
      <c r="D297" s="114">
        <f>D298+D309</f>
        <v>10412</v>
      </c>
    </row>
    <row r="298" spans="1:4" s="1" customFormat="1" ht="15.6" x14ac:dyDescent="0.3">
      <c r="A298" s="77" t="s">
        <v>55</v>
      </c>
      <c r="B298" s="18" t="s">
        <v>273</v>
      </c>
      <c r="C298" s="19"/>
      <c r="D298" s="120">
        <f>D299+D302+D304</f>
        <v>10312</v>
      </c>
    </row>
    <row r="299" spans="1:4" s="1" customFormat="1" ht="15.6" x14ac:dyDescent="0.3">
      <c r="A299" s="70" t="s">
        <v>22</v>
      </c>
      <c r="B299" s="13" t="s">
        <v>273</v>
      </c>
      <c r="C299" s="12" t="s">
        <v>15</v>
      </c>
      <c r="D299" s="122">
        <f>D300</f>
        <v>8032</v>
      </c>
    </row>
    <row r="300" spans="1:4" s="1" customFormat="1" ht="15.6" x14ac:dyDescent="0.3">
      <c r="A300" s="75" t="s">
        <v>17</v>
      </c>
      <c r="B300" s="13" t="s">
        <v>273</v>
      </c>
      <c r="C300" s="12" t="s">
        <v>16</v>
      </c>
      <c r="D300" s="122">
        <f>D301</f>
        <v>8032</v>
      </c>
    </row>
    <row r="301" spans="1:4" s="1" customFormat="1" ht="15.6" x14ac:dyDescent="0.3">
      <c r="A301" s="68" t="s">
        <v>108</v>
      </c>
      <c r="B301" s="13" t="s">
        <v>273</v>
      </c>
      <c r="C301" s="12" t="s">
        <v>83</v>
      </c>
      <c r="D301" s="122">
        <v>8032</v>
      </c>
    </row>
    <row r="302" spans="1:4" s="1" customFormat="1" ht="15.6" x14ac:dyDescent="0.3">
      <c r="A302" s="70" t="s">
        <v>23</v>
      </c>
      <c r="B302" s="13" t="s">
        <v>273</v>
      </c>
      <c r="C302" s="12" t="s">
        <v>24</v>
      </c>
      <c r="D302" s="122">
        <f>D303</f>
        <v>30</v>
      </c>
    </row>
    <row r="303" spans="1:4" s="1" customFormat="1" ht="15.6" x14ac:dyDescent="0.3">
      <c r="A303" s="70" t="s">
        <v>29</v>
      </c>
      <c r="B303" s="13" t="s">
        <v>273</v>
      </c>
      <c r="C303" s="12" t="s">
        <v>38</v>
      </c>
      <c r="D303" s="122">
        <v>30</v>
      </c>
    </row>
    <row r="304" spans="1:4" s="1" customFormat="1" ht="31.2" x14ac:dyDescent="0.3">
      <c r="A304" s="70" t="s">
        <v>18</v>
      </c>
      <c r="B304" s="13" t="s">
        <v>273</v>
      </c>
      <c r="C304" s="12" t="s">
        <v>20</v>
      </c>
      <c r="D304" s="122">
        <f>D305+D307</f>
        <v>2250</v>
      </c>
    </row>
    <row r="305" spans="1:4" s="1" customFormat="1" ht="15.6" x14ac:dyDescent="0.3">
      <c r="A305" s="70" t="s">
        <v>19</v>
      </c>
      <c r="B305" s="13" t="s">
        <v>273</v>
      </c>
      <c r="C305" s="12" t="s">
        <v>21</v>
      </c>
      <c r="D305" s="122">
        <f>D306</f>
        <v>50</v>
      </c>
    </row>
    <row r="306" spans="1:4" s="1" customFormat="1" ht="15.6" x14ac:dyDescent="0.3">
      <c r="A306" s="70" t="s">
        <v>90</v>
      </c>
      <c r="B306" s="13" t="s">
        <v>273</v>
      </c>
      <c r="C306" s="12" t="s">
        <v>91</v>
      </c>
      <c r="D306" s="122">
        <v>50</v>
      </c>
    </row>
    <row r="307" spans="1:4" s="1" customFormat="1" ht="31.2" x14ac:dyDescent="0.3">
      <c r="A307" s="71" t="s">
        <v>28</v>
      </c>
      <c r="B307" s="13" t="s">
        <v>273</v>
      </c>
      <c r="C307" s="12" t="s">
        <v>0</v>
      </c>
      <c r="D307" s="122">
        <f>D308</f>
        <v>2200</v>
      </c>
    </row>
    <row r="308" spans="1:4" s="1" customFormat="1" ht="31.2" x14ac:dyDescent="0.3">
      <c r="A308" s="96" t="s">
        <v>685</v>
      </c>
      <c r="B308" s="13" t="s">
        <v>273</v>
      </c>
      <c r="C308" s="12" t="s">
        <v>683</v>
      </c>
      <c r="D308" s="122">
        <v>2200</v>
      </c>
    </row>
    <row r="309" spans="1:4" s="1" customFormat="1" ht="15.6" x14ac:dyDescent="0.3">
      <c r="A309" s="77" t="s">
        <v>395</v>
      </c>
      <c r="B309" s="18" t="s">
        <v>396</v>
      </c>
      <c r="C309" s="12"/>
      <c r="D309" s="120">
        <f>D310</f>
        <v>100</v>
      </c>
    </row>
    <row r="310" spans="1:4" s="1" customFormat="1" ht="15.6" x14ac:dyDescent="0.3">
      <c r="A310" s="70" t="s">
        <v>22</v>
      </c>
      <c r="B310" s="13" t="s">
        <v>396</v>
      </c>
      <c r="C310" s="12" t="s">
        <v>15</v>
      </c>
      <c r="D310" s="122">
        <f>D311</f>
        <v>100</v>
      </c>
    </row>
    <row r="311" spans="1:4" s="1" customFormat="1" ht="15.6" x14ac:dyDescent="0.3">
      <c r="A311" s="75" t="s">
        <v>17</v>
      </c>
      <c r="B311" s="13" t="s">
        <v>396</v>
      </c>
      <c r="C311" s="12" t="s">
        <v>16</v>
      </c>
      <c r="D311" s="122">
        <f>D312</f>
        <v>100</v>
      </c>
    </row>
    <row r="312" spans="1:4" s="1" customFormat="1" ht="15.6" x14ac:dyDescent="0.3">
      <c r="A312" s="68" t="s">
        <v>108</v>
      </c>
      <c r="B312" s="13" t="s">
        <v>396</v>
      </c>
      <c r="C312" s="12" t="s">
        <v>83</v>
      </c>
      <c r="D312" s="122">
        <v>100</v>
      </c>
    </row>
    <row r="313" spans="1:4" s="1" customFormat="1" ht="15.6" x14ac:dyDescent="0.3">
      <c r="A313" s="68" t="s">
        <v>156</v>
      </c>
      <c r="B313" s="11" t="s">
        <v>274</v>
      </c>
      <c r="C313" s="12"/>
      <c r="D313" s="113">
        <f>D314+D319</f>
        <v>34780</v>
      </c>
    </row>
    <row r="314" spans="1:4" s="1" customFormat="1" ht="15.6" x14ac:dyDescent="0.3">
      <c r="A314" s="77" t="s">
        <v>115</v>
      </c>
      <c r="B314" s="18" t="s">
        <v>275</v>
      </c>
      <c r="C314" s="19"/>
      <c r="D314" s="120">
        <f>D315</f>
        <v>25800</v>
      </c>
    </row>
    <row r="315" spans="1:4" s="1" customFormat="1" ht="31.2" x14ac:dyDescent="0.3">
      <c r="A315" s="70" t="s">
        <v>18</v>
      </c>
      <c r="B315" s="13" t="s">
        <v>275</v>
      </c>
      <c r="C315" s="12" t="s">
        <v>20</v>
      </c>
      <c r="D315" s="122">
        <f>D316</f>
        <v>25800</v>
      </c>
    </row>
    <row r="316" spans="1:4" s="1" customFormat="1" ht="15.6" x14ac:dyDescent="0.3">
      <c r="A316" s="70" t="s">
        <v>19</v>
      </c>
      <c r="B316" s="13" t="s">
        <v>275</v>
      </c>
      <c r="C316" s="12" t="s">
        <v>21</v>
      </c>
      <c r="D316" s="122">
        <f>D317</f>
        <v>25800</v>
      </c>
    </row>
    <row r="317" spans="1:4" s="1" customFormat="1" ht="15.6" x14ac:dyDescent="0.3">
      <c r="A317" s="70" t="s">
        <v>90</v>
      </c>
      <c r="B317" s="13" t="s">
        <v>275</v>
      </c>
      <c r="C317" s="12" t="s">
        <v>91</v>
      </c>
      <c r="D317" s="122">
        <v>25800</v>
      </c>
    </row>
    <row r="318" spans="1:4" s="1" customFormat="1" ht="15.6" x14ac:dyDescent="0.3">
      <c r="A318" s="77" t="s">
        <v>116</v>
      </c>
      <c r="B318" s="18" t="s">
        <v>276</v>
      </c>
      <c r="C318" s="12"/>
      <c r="D318" s="122">
        <f>D319</f>
        <v>8980</v>
      </c>
    </row>
    <row r="319" spans="1:4" s="1" customFormat="1" ht="31.2" x14ac:dyDescent="0.3">
      <c r="A319" s="70" t="s">
        <v>18</v>
      </c>
      <c r="B319" s="13" t="s">
        <v>276</v>
      </c>
      <c r="C319" s="12" t="s">
        <v>20</v>
      </c>
      <c r="D319" s="122">
        <f>D320</f>
        <v>8980</v>
      </c>
    </row>
    <row r="320" spans="1:4" s="1" customFormat="1" ht="15.6" x14ac:dyDescent="0.3">
      <c r="A320" s="70" t="s">
        <v>19</v>
      </c>
      <c r="B320" s="13" t="s">
        <v>276</v>
      </c>
      <c r="C320" s="12" t="s">
        <v>21</v>
      </c>
      <c r="D320" s="122">
        <f>D321</f>
        <v>8980</v>
      </c>
    </row>
    <row r="321" spans="1:4" s="1" customFormat="1" ht="46.8" x14ac:dyDescent="0.3">
      <c r="A321" s="70" t="s">
        <v>109</v>
      </c>
      <c r="B321" s="13" t="s">
        <v>276</v>
      </c>
      <c r="C321" s="12" t="s">
        <v>110</v>
      </c>
      <c r="D321" s="122">
        <v>8980</v>
      </c>
    </row>
    <row r="322" spans="1:4" s="1" customFormat="1" ht="15.6" x14ac:dyDescent="0.3">
      <c r="A322" s="83" t="s">
        <v>621</v>
      </c>
      <c r="B322" s="48" t="s">
        <v>622</v>
      </c>
      <c r="C322" s="49"/>
      <c r="D322" s="94">
        <f>D323+D336</f>
        <v>26515</v>
      </c>
    </row>
    <row r="323" spans="1:4" s="1" customFormat="1" ht="15.6" x14ac:dyDescent="0.3">
      <c r="A323" s="69" t="s">
        <v>623</v>
      </c>
      <c r="B323" s="10" t="s">
        <v>624</v>
      </c>
      <c r="C323" s="19"/>
      <c r="D323" s="114">
        <f>D324+D329+D333</f>
        <v>19419</v>
      </c>
    </row>
    <row r="324" spans="1:4" s="1" customFormat="1" ht="46.8" x14ac:dyDescent="0.3">
      <c r="A324" s="75" t="s">
        <v>39</v>
      </c>
      <c r="B324" s="13" t="s">
        <v>624</v>
      </c>
      <c r="C324" s="12">
        <v>100</v>
      </c>
      <c r="D324" s="122">
        <f>D325</f>
        <v>16557</v>
      </c>
    </row>
    <row r="325" spans="1:4" s="1" customFormat="1" ht="15.6" x14ac:dyDescent="0.3">
      <c r="A325" s="75" t="s">
        <v>8</v>
      </c>
      <c r="B325" s="13" t="s">
        <v>624</v>
      </c>
      <c r="C325" s="12">
        <v>120</v>
      </c>
      <c r="D325" s="122">
        <f>D326+D327+D328</f>
        <v>16557</v>
      </c>
    </row>
    <row r="326" spans="1:4" s="1" customFormat="1" ht="15.6" x14ac:dyDescent="0.3">
      <c r="A326" s="70" t="s">
        <v>343</v>
      </c>
      <c r="B326" s="13" t="s">
        <v>624</v>
      </c>
      <c r="C326" s="12" t="s">
        <v>79</v>
      </c>
      <c r="D326" s="122">
        <v>9955</v>
      </c>
    </row>
    <row r="327" spans="1:4" s="1" customFormat="1" ht="31.2" x14ac:dyDescent="0.3">
      <c r="A327" s="70" t="s">
        <v>112</v>
      </c>
      <c r="B327" s="13" t="s">
        <v>624</v>
      </c>
      <c r="C327" s="12" t="s">
        <v>81</v>
      </c>
      <c r="D327" s="122">
        <v>2762</v>
      </c>
    </row>
    <row r="328" spans="1:4" s="1" customFormat="1" ht="31.2" x14ac:dyDescent="0.3">
      <c r="A328" s="45" t="s">
        <v>184</v>
      </c>
      <c r="B328" s="13" t="s">
        <v>624</v>
      </c>
      <c r="C328" s="12" t="s">
        <v>183</v>
      </c>
      <c r="D328" s="122">
        <v>3840</v>
      </c>
    </row>
    <row r="329" spans="1:4" s="1" customFormat="1" ht="15.6" x14ac:dyDescent="0.3">
      <c r="A329" s="70" t="s">
        <v>22</v>
      </c>
      <c r="B329" s="13" t="s">
        <v>624</v>
      </c>
      <c r="C329" s="12" t="s">
        <v>15</v>
      </c>
      <c r="D329" s="122">
        <f>D330</f>
        <v>2400</v>
      </c>
    </row>
    <row r="330" spans="1:4" s="1" customFormat="1" ht="15.6" x14ac:dyDescent="0.3">
      <c r="A330" s="75" t="s">
        <v>17</v>
      </c>
      <c r="B330" s="13" t="s">
        <v>624</v>
      </c>
      <c r="C330" s="12" t="s">
        <v>16</v>
      </c>
      <c r="D330" s="122">
        <f>D331+D332</f>
        <v>2400</v>
      </c>
    </row>
    <row r="331" spans="1:4" s="1" customFormat="1" ht="15.6" x14ac:dyDescent="0.3">
      <c r="A331" s="75" t="s">
        <v>524</v>
      </c>
      <c r="B331" s="13" t="s">
        <v>624</v>
      </c>
      <c r="C331" s="12" t="s">
        <v>525</v>
      </c>
      <c r="D331" s="122">
        <v>490</v>
      </c>
    </row>
    <row r="332" spans="1:4" s="1" customFormat="1" ht="15.6" x14ac:dyDescent="0.3">
      <c r="A332" s="68" t="s">
        <v>108</v>
      </c>
      <c r="B332" s="13" t="s">
        <v>624</v>
      </c>
      <c r="C332" s="12" t="s">
        <v>83</v>
      </c>
      <c r="D332" s="122">
        <v>1910</v>
      </c>
    </row>
    <row r="333" spans="1:4" s="1" customFormat="1" ht="15.6" x14ac:dyDescent="0.3">
      <c r="A333" s="70" t="s">
        <v>13</v>
      </c>
      <c r="B333" s="13" t="s">
        <v>624</v>
      </c>
      <c r="C333" s="12" t="s">
        <v>14</v>
      </c>
      <c r="D333" s="122">
        <f>D334</f>
        <v>462</v>
      </c>
    </row>
    <row r="334" spans="1:4" s="1" customFormat="1" ht="15.6" x14ac:dyDescent="0.3">
      <c r="A334" s="70" t="s">
        <v>35</v>
      </c>
      <c r="B334" s="13" t="s">
        <v>624</v>
      </c>
      <c r="C334" s="12" t="s">
        <v>34</v>
      </c>
      <c r="D334" s="122">
        <f>D335</f>
        <v>462</v>
      </c>
    </row>
    <row r="335" spans="1:4" s="1" customFormat="1" ht="15.6" x14ac:dyDescent="0.3">
      <c r="A335" s="70" t="s">
        <v>84</v>
      </c>
      <c r="B335" s="13" t="s">
        <v>624</v>
      </c>
      <c r="C335" s="12" t="s">
        <v>85</v>
      </c>
      <c r="D335" s="122">
        <f>54+408</f>
        <v>462</v>
      </c>
    </row>
    <row r="336" spans="1:4" s="1" customFormat="1" ht="31.2" x14ac:dyDescent="0.3">
      <c r="A336" s="69" t="s">
        <v>113</v>
      </c>
      <c r="B336" s="10" t="s">
        <v>625</v>
      </c>
      <c r="C336" s="19"/>
      <c r="D336" s="114">
        <f>D337+D342+D346</f>
        <v>7096</v>
      </c>
    </row>
    <row r="337" spans="1:4" s="1" customFormat="1" ht="46.8" x14ac:dyDescent="0.3">
      <c r="A337" s="75" t="s">
        <v>39</v>
      </c>
      <c r="B337" s="13" t="s">
        <v>625</v>
      </c>
      <c r="C337" s="12" t="s">
        <v>31</v>
      </c>
      <c r="D337" s="122">
        <f>D338</f>
        <v>6220</v>
      </c>
    </row>
    <row r="338" spans="1:4" s="1" customFormat="1" ht="15.6" x14ac:dyDescent="0.3">
      <c r="A338" s="43" t="s">
        <v>33</v>
      </c>
      <c r="B338" s="13" t="s">
        <v>625</v>
      </c>
      <c r="C338" s="12" t="s">
        <v>32</v>
      </c>
      <c r="D338" s="122">
        <f>D339+D340+D341</f>
        <v>6220</v>
      </c>
    </row>
    <row r="339" spans="1:4" s="1" customFormat="1" ht="15.6" x14ac:dyDescent="0.3">
      <c r="A339" s="45" t="s">
        <v>333</v>
      </c>
      <c r="B339" s="13" t="s">
        <v>625</v>
      </c>
      <c r="C339" s="12" t="s">
        <v>93</v>
      </c>
      <c r="D339" s="122">
        <v>4177</v>
      </c>
    </row>
    <row r="340" spans="1:4" s="1" customFormat="1" ht="15.6" x14ac:dyDescent="0.3">
      <c r="A340" s="75" t="s">
        <v>95</v>
      </c>
      <c r="B340" s="13" t="s">
        <v>625</v>
      </c>
      <c r="C340" s="12" t="s">
        <v>94</v>
      </c>
      <c r="D340" s="122">
        <v>601</v>
      </c>
    </row>
    <row r="341" spans="1:4" s="1" customFormat="1" ht="31.2" x14ac:dyDescent="0.3">
      <c r="A341" s="45" t="s">
        <v>181</v>
      </c>
      <c r="B341" s="13" t="s">
        <v>625</v>
      </c>
      <c r="C341" s="12" t="s">
        <v>180</v>
      </c>
      <c r="D341" s="122">
        <v>1442</v>
      </c>
    </row>
    <row r="342" spans="1:4" s="1" customFormat="1" ht="15.6" x14ac:dyDescent="0.3">
      <c r="A342" s="70" t="s">
        <v>22</v>
      </c>
      <c r="B342" s="13" t="s">
        <v>625</v>
      </c>
      <c r="C342" s="12" t="s">
        <v>15</v>
      </c>
      <c r="D342" s="122">
        <f>D343</f>
        <v>874</v>
      </c>
    </row>
    <row r="343" spans="1:4" s="1" customFormat="1" ht="15.6" x14ac:dyDescent="0.3">
      <c r="A343" s="75" t="s">
        <v>17</v>
      </c>
      <c r="B343" s="13" t="s">
        <v>625</v>
      </c>
      <c r="C343" s="12" t="s">
        <v>16</v>
      </c>
      <c r="D343" s="122">
        <f>D344+D345</f>
        <v>874</v>
      </c>
    </row>
    <row r="344" spans="1:4" s="1" customFormat="1" ht="15.6" x14ac:dyDescent="0.3">
      <c r="A344" s="75" t="s">
        <v>524</v>
      </c>
      <c r="B344" s="13" t="s">
        <v>625</v>
      </c>
      <c r="C344" s="12" t="s">
        <v>525</v>
      </c>
      <c r="D344" s="122">
        <v>455</v>
      </c>
    </row>
    <row r="345" spans="1:4" s="1" customFormat="1" ht="15.6" x14ac:dyDescent="0.3">
      <c r="A345" s="68" t="s">
        <v>108</v>
      </c>
      <c r="B345" s="13" t="s">
        <v>625</v>
      </c>
      <c r="C345" s="12" t="s">
        <v>83</v>
      </c>
      <c r="D345" s="122">
        <v>419</v>
      </c>
    </row>
    <row r="346" spans="1:4" s="1" customFormat="1" ht="15.6" x14ac:dyDescent="0.3">
      <c r="A346" s="70" t="s">
        <v>13</v>
      </c>
      <c r="B346" s="13" t="s">
        <v>625</v>
      </c>
      <c r="C346" s="12" t="s">
        <v>14</v>
      </c>
      <c r="D346" s="122">
        <f>D347</f>
        <v>2</v>
      </c>
    </row>
    <row r="347" spans="1:4" s="1" customFormat="1" ht="15.6" x14ac:dyDescent="0.3">
      <c r="A347" s="70" t="s">
        <v>35</v>
      </c>
      <c r="B347" s="13" t="s">
        <v>625</v>
      </c>
      <c r="C347" s="12" t="s">
        <v>34</v>
      </c>
      <c r="D347" s="122">
        <f>D348</f>
        <v>2</v>
      </c>
    </row>
    <row r="348" spans="1:4" s="1" customFormat="1" ht="15.6" x14ac:dyDescent="0.3">
      <c r="A348" s="70" t="s">
        <v>84</v>
      </c>
      <c r="B348" s="13" t="s">
        <v>625</v>
      </c>
      <c r="C348" s="12" t="s">
        <v>85</v>
      </c>
      <c r="D348" s="122">
        <v>2</v>
      </c>
    </row>
    <row r="349" spans="1:4" s="3" customFormat="1" ht="34.799999999999997" x14ac:dyDescent="0.3">
      <c r="A349" s="130" t="s">
        <v>646</v>
      </c>
      <c r="B349" s="131" t="s">
        <v>246</v>
      </c>
      <c r="C349" s="132"/>
      <c r="D349" s="133">
        <f>D350+D455+D468</f>
        <v>133418</v>
      </c>
    </row>
    <row r="350" spans="1:4" s="3" customFormat="1" ht="15.6" x14ac:dyDescent="0.3">
      <c r="A350" s="83" t="s">
        <v>647</v>
      </c>
      <c r="B350" s="48" t="s">
        <v>444</v>
      </c>
      <c r="C350" s="49"/>
      <c r="D350" s="94">
        <f>D351+D387+D429+D437+D442</f>
        <v>64441</v>
      </c>
    </row>
    <row r="351" spans="1:4" s="3" customFormat="1" ht="15.6" x14ac:dyDescent="0.3">
      <c r="A351" s="83" t="s">
        <v>442</v>
      </c>
      <c r="B351" s="48" t="s">
        <v>445</v>
      </c>
      <c r="C351" s="49"/>
      <c r="D351" s="94">
        <f>D352+D359+D366+D373+D380</f>
        <v>11254</v>
      </c>
    </row>
    <row r="352" spans="1:4" s="3" customFormat="1" ht="46.8" x14ac:dyDescent="0.3">
      <c r="A352" s="69" t="s">
        <v>443</v>
      </c>
      <c r="B352" s="10" t="s">
        <v>446</v>
      </c>
      <c r="C352" s="19"/>
      <c r="D352" s="114">
        <f>D353+D356</f>
        <v>3015</v>
      </c>
    </row>
    <row r="353" spans="1:4" s="3" customFormat="1" ht="15.6" x14ac:dyDescent="0.3">
      <c r="A353" s="68" t="s">
        <v>22</v>
      </c>
      <c r="B353" s="134" t="s">
        <v>446</v>
      </c>
      <c r="C353" s="12" t="s">
        <v>15</v>
      </c>
      <c r="D353" s="122">
        <f>D354</f>
        <v>15</v>
      </c>
    </row>
    <row r="354" spans="1:4" s="3" customFormat="1" ht="15.6" x14ac:dyDescent="0.3">
      <c r="A354" s="68" t="s">
        <v>17</v>
      </c>
      <c r="B354" s="134" t="s">
        <v>447</v>
      </c>
      <c r="C354" s="12" t="s">
        <v>16</v>
      </c>
      <c r="D354" s="122">
        <f>D355</f>
        <v>15</v>
      </c>
    </row>
    <row r="355" spans="1:4" s="3" customFormat="1" ht="15.6" x14ac:dyDescent="0.3">
      <c r="A355" s="68" t="s">
        <v>108</v>
      </c>
      <c r="B355" s="134" t="s">
        <v>446</v>
      </c>
      <c r="C355" s="12" t="s">
        <v>83</v>
      </c>
      <c r="D355" s="122">
        <v>15</v>
      </c>
    </row>
    <row r="356" spans="1:4" s="3" customFormat="1" ht="15.6" x14ac:dyDescent="0.3">
      <c r="A356" s="68" t="s">
        <v>23</v>
      </c>
      <c r="B356" s="134" t="s">
        <v>446</v>
      </c>
      <c r="C356" s="21">
        <v>300</v>
      </c>
      <c r="D356" s="122">
        <f>D357</f>
        <v>3000</v>
      </c>
    </row>
    <row r="357" spans="1:4" s="3" customFormat="1" ht="15.6" x14ac:dyDescent="0.3">
      <c r="A357" s="68" t="s">
        <v>40</v>
      </c>
      <c r="B357" s="134" t="s">
        <v>446</v>
      </c>
      <c r="C357" s="21">
        <v>310</v>
      </c>
      <c r="D357" s="122">
        <f>D358</f>
        <v>3000</v>
      </c>
    </row>
    <row r="358" spans="1:4" s="3" customFormat="1" ht="31.2" x14ac:dyDescent="0.3">
      <c r="A358" s="68" t="s">
        <v>155</v>
      </c>
      <c r="B358" s="134" t="s">
        <v>446</v>
      </c>
      <c r="C358" s="21">
        <v>313</v>
      </c>
      <c r="D358" s="122">
        <v>3000</v>
      </c>
    </row>
    <row r="359" spans="1:4" s="3" customFormat="1" ht="46.8" x14ac:dyDescent="0.3">
      <c r="A359" s="69" t="s">
        <v>648</v>
      </c>
      <c r="B359" s="10" t="s">
        <v>448</v>
      </c>
      <c r="C359" s="19"/>
      <c r="D359" s="114">
        <f>D360+D363</f>
        <v>704</v>
      </c>
    </row>
    <row r="360" spans="1:4" s="3" customFormat="1" ht="15.6" x14ac:dyDescent="0.3">
      <c r="A360" s="68" t="s">
        <v>22</v>
      </c>
      <c r="B360" s="134" t="s">
        <v>448</v>
      </c>
      <c r="C360" s="12" t="s">
        <v>15</v>
      </c>
      <c r="D360" s="122">
        <f>D361</f>
        <v>4</v>
      </c>
    </row>
    <row r="361" spans="1:4" s="3" customFormat="1" ht="15.6" x14ac:dyDescent="0.3">
      <c r="A361" s="68" t="s">
        <v>17</v>
      </c>
      <c r="B361" s="134" t="s">
        <v>448</v>
      </c>
      <c r="C361" s="12" t="s">
        <v>16</v>
      </c>
      <c r="D361" s="122">
        <f>D362</f>
        <v>4</v>
      </c>
    </row>
    <row r="362" spans="1:4" s="3" customFormat="1" ht="15.6" x14ac:dyDescent="0.3">
      <c r="A362" s="68" t="s">
        <v>108</v>
      </c>
      <c r="B362" s="134" t="s">
        <v>448</v>
      </c>
      <c r="C362" s="12" t="s">
        <v>83</v>
      </c>
      <c r="D362" s="122">
        <v>4</v>
      </c>
    </row>
    <row r="363" spans="1:4" s="3" customFormat="1" ht="15.6" x14ac:dyDescent="0.3">
      <c r="A363" s="68" t="s">
        <v>23</v>
      </c>
      <c r="B363" s="134" t="s">
        <v>448</v>
      </c>
      <c r="C363" s="21">
        <v>300</v>
      </c>
      <c r="D363" s="122">
        <f>D364</f>
        <v>700</v>
      </c>
    </row>
    <row r="364" spans="1:4" s="3" customFormat="1" ht="15.6" x14ac:dyDescent="0.3">
      <c r="A364" s="68" t="s">
        <v>40</v>
      </c>
      <c r="B364" s="134" t="s">
        <v>448</v>
      </c>
      <c r="C364" s="21">
        <v>310</v>
      </c>
      <c r="D364" s="122">
        <f>D365</f>
        <v>700</v>
      </c>
    </row>
    <row r="365" spans="1:4" s="3" customFormat="1" ht="31.2" x14ac:dyDescent="0.3">
      <c r="A365" s="68" t="s">
        <v>155</v>
      </c>
      <c r="B365" s="134" t="s">
        <v>448</v>
      </c>
      <c r="C365" s="21">
        <v>313</v>
      </c>
      <c r="D365" s="122">
        <v>700</v>
      </c>
    </row>
    <row r="366" spans="1:4" s="3" customFormat="1" ht="46.8" x14ac:dyDescent="0.3">
      <c r="A366" s="69" t="s">
        <v>451</v>
      </c>
      <c r="B366" s="135" t="s">
        <v>449</v>
      </c>
      <c r="C366" s="101"/>
      <c r="D366" s="120">
        <f>D367+D370</f>
        <v>3015</v>
      </c>
    </row>
    <row r="367" spans="1:4" s="3" customFormat="1" ht="15.6" x14ac:dyDescent="0.3">
      <c r="A367" s="68" t="s">
        <v>22</v>
      </c>
      <c r="B367" s="134" t="s">
        <v>449</v>
      </c>
      <c r="C367" s="21">
        <v>200</v>
      </c>
      <c r="D367" s="136">
        <f>D368</f>
        <v>15</v>
      </c>
    </row>
    <row r="368" spans="1:4" s="3" customFormat="1" ht="15.6" x14ac:dyDescent="0.3">
      <c r="A368" s="68" t="s">
        <v>17</v>
      </c>
      <c r="B368" s="134" t="s">
        <v>449</v>
      </c>
      <c r="C368" s="21">
        <v>240</v>
      </c>
      <c r="D368" s="136">
        <f>D369</f>
        <v>15</v>
      </c>
    </row>
    <row r="369" spans="1:4" s="3" customFormat="1" ht="15.6" x14ac:dyDescent="0.3">
      <c r="A369" s="68" t="s">
        <v>108</v>
      </c>
      <c r="B369" s="134" t="s">
        <v>449</v>
      </c>
      <c r="C369" s="21">
        <v>244</v>
      </c>
      <c r="D369" s="136">
        <v>15</v>
      </c>
    </row>
    <row r="370" spans="1:4" s="3" customFormat="1" ht="15.6" x14ac:dyDescent="0.3">
      <c r="A370" s="68" t="s">
        <v>23</v>
      </c>
      <c r="B370" s="134" t="s">
        <v>449</v>
      </c>
      <c r="C370" s="21">
        <v>300</v>
      </c>
      <c r="D370" s="136">
        <f>D371</f>
        <v>3000</v>
      </c>
    </row>
    <row r="371" spans="1:4" s="3" customFormat="1" ht="15.6" x14ac:dyDescent="0.3">
      <c r="A371" s="68" t="s">
        <v>40</v>
      </c>
      <c r="B371" s="134" t="s">
        <v>449</v>
      </c>
      <c r="C371" s="21">
        <v>310</v>
      </c>
      <c r="D371" s="136">
        <f>D372</f>
        <v>3000</v>
      </c>
    </row>
    <row r="372" spans="1:4" s="3" customFormat="1" ht="31.2" x14ac:dyDescent="0.3">
      <c r="A372" s="68" t="s">
        <v>155</v>
      </c>
      <c r="B372" s="134" t="s">
        <v>449</v>
      </c>
      <c r="C372" s="21">
        <v>313</v>
      </c>
      <c r="D372" s="136">
        <v>3000</v>
      </c>
    </row>
    <row r="373" spans="1:4" s="3" customFormat="1" ht="31.2" x14ac:dyDescent="0.3">
      <c r="A373" s="69" t="s">
        <v>134</v>
      </c>
      <c r="B373" s="135" t="s">
        <v>450</v>
      </c>
      <c r="C373" s="101"/>
      <c r="D373" s="120">
        <f>D374+D377</f>
        <v>4020</v>
      </c>
    </row>
    <row r="374" spans="1:4" s="3" customFormat="1" ht="15.6" x14ac:dyDescent="0.3">
      <c r="A374" s="68" t="s">
        <v>22</v>
      </c>
      <c r="B374" s="134" t="s">
        <v>450</v>
      </c>
      <c r="C374" s="21">
        <v>200</v>
      </c>
      <c r="D374" s="136">
        <f>D375</f>
        <v>20</v>
      </c>
    </row>
    <row r="375" spans="1:4" s="3" customFormat="1" ht="15.6" x14ac:dyDescent="0.3">
      <c r="A375" s="68" t="s">
        <v>17</v>
      </c>
      <c r="B375" s="134" t="s">
        <v>450</v>
      </c>
      <c r="C375" s="21">
        <v>240</v>
      </c>
      <c r="D375" s="136">
        <f>D376</f>
        <v>20</v>
      </c>
    </row>
    <row r="376" spans="1:4" s="3" customFormat="1" ht="15.6" x14ac:dyDescent="0.3">
      <c r="A376" s="68" t="s">
        <v>108</v>
      </c>
      <c r="B376" s="134" t="s">
        <v>450</v>
      </c>
      <c r="C376" s="21">
        <v>244</v>
      </c>
      <c r="D376" s="136">
        <v>20</v>
      </c>
    </row>
    <row r="377" spans="1:4" s="3" customFormat="1" ht="15.6" x14ac:dyDescent="0.3">
      <c r="A377" s="68" t="s">
        <v>23</v>
      </c>
      <c r="B377" s="134" t="s">
        <v>450</v>
      </c>
      <c r="C377" s="21">
        <v>300</v>
      </c>
      <c r="D377" s="136">
        <f>D378</f>
        <v>4000</v>
      </c>
    </row>
    <row r="378" spans="1:4" s="3" customFormat="1" ht="15.6" x14ac:dyDescent="0.3">
      <c r="A378" s="68" t="s">
        <v>40</v>
      </c>
      <c r="B378" s="134" t="s">
        <v>450</v>
      </c>
      <c r="C378" s="21">
        <v>310</v>
      </c>
      <c r="D378" s="136">
        <f>D379</f>
        <v>4000</v>
      </c>
    </row>
    <row r="379" spans="1:4" s="3" customFormat="1" ht="31.2" x14ac:dyDescent="0.3">
      <c r="A379" s="68" t="s">
        <v>155</v>
      </c>
      <c r="B379" s="134" t="s">
        <v>450</v>
      </c>
      <c r="C379" s="21">
        <v>313</v>
      </c>
      <c r="D379" s="136">
        <v>4000</v>
      </c>
    </row>
    <row r="380" spans="1:4" s="3" customFormat="1" ht="31.2" x14ac:dyDescent="0.3">
      <c r="A380" s="69" t="s">
        <v>453</v>
      </c>
      <c r="B380" s="135" t="s">
        <v>452</v>
      </c>
      <c r="C380" s="101"/>
      <c r="D380" s="120">
        <f>D381+D384</f>
        <v>500</v>
      </c>
    </row>
    <row r="381" spans="1:4" s="3" customFormat="1" ht="15.6" x14ac:dyDescent="0.3">
      <c r="A381" s="68" t="s">
        <v>22</v>
      </c>
      <c r="B381" s="134" t="s">
        <v>452</v>
      </c>
      <c r="C381" s="21">
        <v>200</v>
      </c>
      <c r="D381" s="136">
        <f>D382</f>
        <v>3</v>
      </c>
    </row>
    <row r="382" spans="1:4" s="3" customFormat="1" ht="15.6" x14ac:dyDescent="0.3">
      <c r="A382" s="68" t="s">
        <v>17</v>
      </c>
      <c r="B382" s="134" t="s">
        <v>452</v>
      </c>
      <c r="C382" s="21">
        <v>240</v>
      </c>
      <c r="D382" s="136">
        <f>D383</f>
        <v>3</v>
      </c>
    </row>
    <row r="383" spans="1:4" s="3" customFormat="1" ht="15.6" x14ac:dyDescent="0.3">
      <c r="A383" s="68" t="s">
        <v>108</v>
      </c>
      <c r="B383" s="134" t="s">
        <v>452</v>
      </c>
      <c r="C383" s="21">
        <v>244</v>
      </c>
      <c r="D383" s="136">
        <v>3</v>
      </c>
    </row>
    <row r="384" spans="1:4" s="3" customFormat="1" ht="15.6" x14ac:dyDescent="0.3">
      <c r="A384" s="68" t="s">
        <v>23</v>
      </c>
      <c r="B384" s="134" t="s">
        <v>452</v>
      </c>
      <c r="C384" s="21">
        <v>300</v>
      </c>
      <c r="D384" s="136">
        <f>D385</f>
        <v>497</v>
      </c>
    </row>
    <row r="385" spans="1:4" s="3" customFormat="1" ht="15.6" x14ac:dyDescent="0.3">
      <c r="A385" s="68" t="s">
        <v>40</v>
      </c>
      <c r="B385" s="134" t="s">
        <v>452</v>
      </c>
      <c r="C385" s="21">
        <v>310</v>
      </c>
      <c r="D385" s="136">
        <f>D386</f>
        <v>497</v>
      </c>
    </row>
    <row r="386" spans="1:4" s="3" customFormat="1" ht="31.2" x14ac:dyDescent="0.3">
      <c r="A386" s="68" t="s">
        <v>155</v>
      </c>
      <c r="B386" s="134" t="s">
        <v>452</v>
      </c>
      <c r="C386" s="21">
        <v>313</v>
      </c>
      <c r="D386" s="136">
        <v>497</v>
      </c>
    </row>
    <row r="387" spans="1:4" s="3" customFormat="1" ht="15.6" x14ac:dyDescent="0.3">
      <c r="A387" s="83" t="s">
        <v>455</v>
      </c>
      <c r="B387" s="48" t="s">
        <v>454</v>
      </c>
      <c r="C387" s="49"/>
      <c r="D387" s="94">
        <f>D388+D395+D404+D411+D415+D422</f>
        <v>15897</v>
      </c>
    </row>
    <row r="388" spans="1:4" s="3" customFormat="1" ht="15.6" x14ac:dyDescent="0.3">
      <c r="A388" s="69" t="s">
        <v>60</v>
      </c>
      <c r="B388" s="10" t="s">
        <v>456</v>
      </c>
      <c r="C388" s="19"/>
      <c r="D388" s="114">
        <f>D389+D392</f>
        <v>7035</v>
      </c>
    </row>
    <row r="389" spans="1:4" s="3" customFormat="1" ht="15.6" x14ac:dyDescent="0.3">
      <c r="A389" s="68" t="s">
        <v>22</v>
      </c>
      <c r="B389" s="134" t="s">
        <v>456</v>
      </c>
      <c r="C389" s="21">
        <v>200</v>
      </c>
      <c r="D389" s="136">
        <f>D390</f>
        <v>35</v>
      </c>
    </row>
    <row r="390" spans="1:4" s="3" customFormat="1" ht="15.6" x14ac:dyDescent="0.3">
      <c r="A390" s="68" t="s">
        <v>17</v>
      </c>
      <c r="B390" s="134" t="s">
        <v>456</v>
      </c>
      <c r="C390" s="21">
        <v>240</v>
      </c>
      <c r="D390" s="136">
        <f>D391</f>
        <v>35</v>
      </c>
    </row>
    <row r="391" spans="1:4" s="3" customFormat="1" ht="15.6" x14ac:dyDescent="0.3">
      <c r="A391" s="68" t="s">
        <v>108</v>
      </c>
      <c r="B391" s="134" t="s">
        <v>456</v>
      </c>
      <c r="C391" s="21">
        <v>244</v>
      </c>
      <c r="D391" s="136">
        <v>35</v>
      </c>
    </row>
    <row r="392" spans="1:4" s="3" customFormat="1" ht="15.6" x14ac:dyDescent="0.3">
      <c r="A392" s="68" t="s">
        <v>23</v>
      </c>
      <c r="B392" s="134" t="s">
        <v>456</v>
      </c>
      <c r="C392" s="21">
        <v>300</v>
      </c>
      <c r="D392" s="136">
        <f>D393</f>
        <v>7000</v>
      </c>
    </row>
    <row r="393" spans="1:4" s="3" customFormat="1" ht="15.6" x14ac:dyDescent="0.3">
      <c r="A393" s="68" t="s">
        <v>40</v>
      </c>
      <c r="B393" s="134" t="s">
        <v>456</v>
      </c>
      <c r="C393" s="21">
        <v>310</v>
      </c>
      <c r="D393" s="136">
        <f>D394</f>
        <v>7000</v>
      </c>
    </row>
    <row r="394" spans="1:4" ht="31.2" x14ac:dyDescent="0.3">
      <c r="A394" s="68" t="s">
        <v>155</v>
      </c>
      <c r="B394" s="134" t="s">
        <v>456</v>
      </c>
      <c r="C394" s="21">
        <v>313</v>
      </c>
      <c r="D394" s="136">
        <v>7000</v>
      </c>
    </row>
    <row r="395" spans="1:4" ht="78" x14ac:dyDescent="0.3">
      <c r="A395" s="69" t="s">
        <v>649</v>
      </c>
      <c r="B395" s="10" t="s">
        <v>457</v>
      </c>
      <c r="C395" s="19"/>
      <c r="D395" s="114">
        <f>D396+D399</f>
        <v>1958</v>
      </c>
    </row>
    <row r="396" spans="1:4" ht="15.6" x14ac:dyDescent="0.3">
      <c r="A396" s="68" t="s">
        <v>22</v>
      </c>
      <c r="B396" s="134" t="s">
        <v>457</v>
      </c>
      <c r="C396" s="21">
        <v>200</v>
      </c>
      <c r="D396" s="136">
        <f>D397</f>
        <v>68</v>
      </c>
    </row>
    <row r="397" spans="1:4" ht="15.6" x14ac:dyDescent="0.3">
      <c r="A397" s="68" t="s">
        <v>17</v>
      </c>
      <c r="B397" s="134" t="s">
        <v>457</v>
      </c>
      <c r="C397" s="21">
        <v>240</v>
      </c>
      <c r="D397" s="136">
        <f>D398</f>
        <v>68</v>
      </c>
    </row>
    <row r="398" spans="1:4" ht="15.6" x14ac:dyDescent="0.3">
      <c r="A398" s="68" t="s">
        <v>108</v>
      </c>
      <c r="B398" s="134" t="s">
        <v>457</v>
      </c>
      <c r="C398" s="21">
        <v>244</v>
      </c>
      <c r="D398" s="136">
        <v>68</v>
      </c>
    </row>
    <row r="399" spans="1:4" ht="15.6" x14ac:dyDescent="0.3">
      <c r="A399" s="68" t="s">
        <v>23</v>
      </c>
      <c r="B399" s="134" t="s">
        <v>457</v>
      </c>
      <c r="C399" s="21">
        <v>300</v>
      </c>
      <c r="D399" s="136">
        <f>D400+D402</f>
        <v>1890</v>
      </c>
    </row>
    <row r="400" spans="1:4" ht="15.6" x14ac:dyDescent="0.3">
      <c r="A400" s="68" t="s">
        <v>40</v>
      </c>
      <c r="B400" s="134" t="s">
        <v>457</v>
      </c>
      <c r="C400" s="21">
        <v>310</v>
      </c>
      <c r="D400" s="136">
        <f>D401</f>
        <v>1755</v>
      </c>
    </row>
    <row r="401" spans="1:4" ht="31.2" x14ac:dyDescent="0.3">
      <c r="A401" s="68" t="s">
        <v>155</v>
      </c>
      <c r="B401" s="134" t="s">
        <v>457</v>
      </c>
      <c r="C401" s="21">
        <v>313</v>
      </c>
      <c r="D401" s="136">
        <v>1755</v>
      </c>
    </row>
    <row r="402" spans="1:4" ht="15.6" x14ac:dyDescent="0.3">
      <c r="A402" s="68" t="s">
        <v>135</v>
      </c>
      <c r="B402" s="134" t="s">
        <v>457</v>
      </c>
      <c r="C402" s="21">
        <v>320</v>
      </c>
      <c r="D402" s="136">
        <f>D403</f>
        <v>135</v>
      </c>
    </row>
    <row r="403" spans="1:4" ht="31.2" x14ac:dyDescent="0.3">
      <c r="A403" s="68" t="s">
        <v>146</v>
      </c>
      <c r="B403" s="134" t="s">
        <v>457</v>
      </c>
      <c r="C403" s="21">
        <v>321</v>
      </c>
      <c r="D403" s="136">
        <v>135</v>
      </c>
    </row>
    <row r="404" spans="1:4" ht="46.8" x14ac:dyDescent="0.3">
      <c r="A404" s="69" t="s">
        <v>71</v>
      </c>
      <c r="B404" s="135" t="s">
        <v>458</v>
      </c>
      <c r="C404" s="19"/>
      <c r="D404" s="114">
        <f>D405+D408</f>
        <v>112</v>
      </c>
    </row>
    <row r="405" spans="1:4" ht="15.6" x14ac:dyDescent="0.3">
      <c r="A405" s="68" t="s">
        <v>22</v>
      </c>
      <c r="B405" s="134" t="s">
        <v>458</v>
      </c>
      <c r="C405" s="21">
        <v>200</v>
      </c>
      <c r="D405" s="136">
        <f>D406</f>
        <v>1</v>
      </c>
    </row>
    <row r="406" spans="1:4" ht="15.6" x14ac:dyDescent="0.3">
      <c r="A406" s="68" t="s">
        <v>17</v>
      </c>
      <c r="B406" s="134" t="s">
        <v>458</v>
      </c>
      <c r="C406" s="21">
        <v>240</v>
      </c>
      <c r="D406" s="136">
        <f>D407</f>
        <v>1</v>
      </c>
    </row>
    <row r="407" spans="1:4" ht="15.6" x14ac:dyDescent="0.3">
      <c r="A407" s="68" t="s">
        <v>108</v>
      </c>
      <c r="B407" s="134" t="s">
        <v>458</v>
      </c>
      <c r="C407" s="21">
        <v>244</v>
      </c>
      <c r="D407" s="136">
        <v>1</v>
      </c>
    </row>
    <row r="408" spans="1:4" ht="15.6" x14ac:dyDescent="0.3">
      <c r="A408" s="68" t="s">
        <v>23</v>
      </c>
      <c r="B408" s="134" t="s">
        <v>458</v>
      </c>
      <c r="C408" s="21">
        <v>300</v>
      </c>
      <c r="D408" s="136">
        <f>D409</f>
        <v>111</v>
      </c>
    </row>
    <row r="409" spans="1:4" ht="15.6" x14ac:dyDescent="0.3">
      <c r="A409" s="68" t="s">
        <v>40</v>
      </c>
      <c r="B409" s="134" t="s">
        <v>458</v>
      </c>
      <c r="C409" s="21">
        <v>310</v>
      </c>
      <c r="D409" s="136">
        <f>D410</f>
        <v>111</v>
      </c>
    </row>
    <row r="410" spans="1:4" ht="15.6" x14ac:dyDescent="0.3">
      <c r="A410" s="68" t="s">
        <v>133</v>
      </c>
      <c r="B410" s="134" t="s">
        <v>458</v>
      </c>
      <c r="C410" s="21">
        <v>312</v>
      </c>
      <c r="D410" s="136">
        <v>111</v>
      </c>
    </row>
    <row r="411" spans="1:4" ht="31.2" x14ac:dyDescent="0.3">
      <c r="A411" s="69" t="s">
        <v>650</v>
      </c>
      <c r="B411" s="135" t="s">
        <v>459</v>
      </c>
      <c r="C411" s="101"/>
      <c r="D411" s="120">
        <f>D412</f>
        <v>37</v>
      </c>
    </row>
    <row r="412" spans="1:4" ht="15.6" x14ac:dyDescent="0.3">
      <c r="A412" s="68" t="s">
        <v>23</v>
      </c>
      <c r="B412" s="134" t="s">
        <v>459</v>
      </c>
      <c r="C412" s="21">
        <v>300</v>
      </c>
      <c r="D412" s="136">
        <f>D413</f>
        <v>37</v>
      </c>
    </row>
    <row r="413" spans="1:4" ht="15.6" x14ac:dyDescent="0.3">
      <c r="A413" s="68" t="s">
        <v>40</v>
      </c>
      <c r="B413" s="134" t="s">
        <v>459</v>
      </c>
      <c r="C413" s="21">
        <v>310</v>
      </c>
      <c r="D413" s="136">
        <f>D414</f>
        <v>37</v>
      </c>
    </row>
    <row r="414" spans="1:4" ht="31.2" x14ac:dyDescent="0.3">
      <c r="A414" s="68" t="s">
        <v>155</v>
      </c>
      <c r="B414" s="134" t="s">
        <v>459</v>
      </c>
      <c r="C414" s="21">
        <v>313</v>
      </c>
      <c r="D414" s="136">
        <v>37</v>
      </c>
    </row>
    <row r="415" spans="1:4" ht="93.6" x14ac:dyDescent="0.3">
      <c r="A415" s="69" t="s">
        <v>460</v>
      </c>
      <c r="B415" s="135" t="s">
        <v>461</v>
      </c>
      <c r="C415" s="101"/>
      <c r="D415" s="120">
        <f>D416+D419</f>
        <v>6332</v>
      </c>
    </row>
    <row r="416" spans="1:4" ht="15.6" x14ac:dyDescent="0.3">
      <c r="A416" s="68" t="s">
        <v>22</v>
      </c>
      <c r="B416" s="134" t="s">
        <v>461</v>
      </c>
      <c r="C416" s="21">
        <v>200</v>
      </c>
      <c r="D416" s="136">
        <f>D417</f>
        <v>82</v>
      </c>
    </row>
    <row r="417" spans="1:4" ht="15.6" x14ac:dyDescent="0.3">
      <c r="A417" s="68" t="s">
        <v>17</v>
      </c>
      <c r="B417" s="134" t="s">
        <v>461</v>
      </c>
      <c r="C417" s="21">
        <v>240</v>
      </c>
      <c r="D417" s="136">
        <f>D418</f>
        <v>82</v>
      </c>
    </row>
    <row r="418" spans="1:4" ht="15.6" x14ac:dyDescent="0.3">
      <c r="A418" s="68" t="s">
        <v>108</v>
      </c>
      <c r="B418" s="134" t="s">
        <v>461</v>
      </c>
      <c r="C418" s="21">
        <v>244</v>
      </c>
      <c r="D418" s="136">
        <v>82</v>
      </c>
    </row>
    <row r="419" spans="1:4" ht="15.6" x14ac:dyDescent="0.3">
      <c r="A419" s="68" t="s">
        <v>23</v>
      </c>
      <c r="B419" s="134" t="s">
        <v>461</v>
      </c>
      <c r="C419" s="21">
        <v>300</v>
      </c>
      <c r="D419" s="136">
        <f>D421</f>
        <v>6250</v>
      </c>
    </row>
    <row r="420" spans="1:4" ht="15.6" x14ac:dyDescent="0.3">
      <c r="A420" s="68" t="s">
        <v>40</v>
      </c>
      <c r="B420" s="134" t="s">
        <v>461</v>
      </c>
      <c r="C420" s="21">
        <v>310</v>
      </c>
      <c r="D420" s="136">
        <f>D421</f>
        <v>6250</v>
      </c>
    </row>
    <row r="421" spans="1:4" ht="31.2" x14ac:dyDescent="0.3">
      <c r="A421" s="68" t="s">
        <v>155</v>
      </c>
      <c r="B421" s="134" t="s">
        <v>461</v>
      </c>
      <c r="C421" s="21">
        <v>313</v>
      </c>
      <c r="D421" s="136">
        <v>6250</v>
      </c>
    </row>
    <row r="422" spans="1:4" ht="140.4" x14ac:dyDescent="0.3">
      <c r="A422" s="69" t="s">
        <v>651</v>
      </c>
      <c r="B422" s="135" t="s">
        <v>462</v>
      </c>
      <c r="C422" s="101"/>
      <c r="D422" s="120">
        <f>D423+D426</f>
        <v>423</v>
      </c>
    </row>
    <row r="423" spans="1:4" ht="15.6" x14ac:dyDescent="0.3">
      <c r="A423" s="68" t="s">
        <v>22</v>
      </c>
      <c r="B423" s="134" t="s">
        <v>462</v>
      </c>
      <c r="C423" s="21">
        <v>200</v>
      </c>
      <c r="D423" s="136">
        <f>D424</f>
        <v>3</v>
      </c>
    </row>
    <row r="424" spans="1:4" ht="15.6" x14ac:dyDescent="0.3">
      <c r="A424" s="68" t="s">
        <v>17</v>
      </c>
      <c r="B424" s="134" t="s">
        <v>462</v>
      </c>
      <c r="C424" s="21">
        <v>240</v>
      </c>
      <c r="D424" s="136">
        <f>D425</f>
        <v>3</v>
      </c>
    </row>
    <row r="425" spans="1:4" ht="15.6" x14ac:dyDescent="0.3">
      <c r="A425" s="68" t="s">
        <v>108</v>
      </c>
      <c r="B425" s="134" t="s">
        <v>462</v>
      </c>
      <c r="C425" s="21">
        <v>244</v>
      </c>
      <c r="D425" s="136">
        <v>3</v>
      </c>
    </row>
    <row r="426" spans="1:4" ht="15.6" x14ac:dyDescent="0.3">
      <c r="A426" s="68" t="s">
        <v>23</v>
      </c>
      <c r="B426" s="134" t="s">
        <v>462</v>
      </c>
      <c r="C426" s="21">
        <v>300</v>
      </c>
      <c r="D426" s="136">
        <f>D427</f>
        <v>420</v>
      </c>
    </row>
    <row r="427" spans="1:4" ht="15.6" x14ac:dyDescent="0.3">
      <c r="A427" s="68" t="s">
        <v>40</v>
      </c>
      <c r="B427" s="134" t="s">
        <v>462</v>
      </c>
      <c r="C427" s="21">
        <v>310</v>
      </c>
      <c r="D427" s="136">
        <f>D428</f>
        <v>420</v>
      </c>
    </row>
    <row r="428" spans="1:4" ht="31.2" x14ac:dyDescent="0.3">
      <c r="A428" s="68" t="s">
        <v>155</v>
      </c>
      <c r="B428" s="134" t="s">
        <v>462</v>
      </c>
      <c r="C428" s="21">
        <v>313</v>
      </c>
      <c r="D428" s="136">
        <v>420</v>
      </c>
    </row>
    <row r="429" spans="1:4" ht="31.2" x14ac:dyDescent="0.3">
      <c r="A429" s="83" t="s">
        <v>463</v>
      </c>
      <c r="B429" s="48" t="s">
        <v>464</v>
      </c>
      <c r="C429" s="49"/>
      <c r="D429" s="94">
        <f>D430</f>
        <v>2360</v>
      </c>
    </row>
    <row r="430" spans="1:4" ht="15.6" x14ac:dyDescent="0.3">
      <c r="A430" s="69" t="s">
        <v>465</v>
      </c>
      <c r="B430" s="135" t="s">
        <v>475</v>
      </c>
      <c r="C430" s="101"/>
      <c r="D430" s="137">
        <f>D431+D434</f>
        <v>2360</v>
      </c>
    </row>
    <row r="431" spans="1:4" ht="15.6" x14ac:dyDescent="0.3">
      <c r="A431" s="68" t="s">
        <v>22</v>
      </c>
      <c r="B431" s="134" t="s">
        <v>475</v>
      </c>
      <c r="C431" s="21">
        <v>200</v>
      </c>
      <c r="D431" s="136">
        <f>D432</f>
        <v>1480</v>
      </c>
    </row>
    <row r="432" spans="1:4" ht="15.6" x14ac:dyDescent="0.3">
      <c r="A432" s="68" t="s">
        <v>17</v>
      </c>
      <c r="B432" s="134" t="s">
        <v>475</v>
      </c>
      <c r="C432" s="21">
        <v>240</v>
      </c>
      <c r="D432" s="136">
        <f>D433</f>
        <v>1480</v>
      </c>
    </row>
    <row r="433" spans="1:4" ht="15.6" x14ac:dyDescent="0.3">
      <c r="A433" s="68" t="s">
        <v>108</v>
      </c>
      <c r="B433" s="134" t="s">
        <v>475</v>
      </c>
      <c r="C433" s="21">
        <v>244</v>
      </c>
      <c r="D433" s="136">
        <v>1480</v>
      </c>
    </row>
    <row r="434" spans="1:4" ht="31.2" x14ac:dyDescent="0.3">
      <c r="A434" s="70" t="s">
        <v>18</v>
      </c>
      <c r="B434" s="134" t="s">
        <v>475</v>
      </c>
      <c r="C434" s="21">
        <v>600</v>
      </c>
      <c r="D434" s="136">
        <f>D435</f>
        <v>880</v>
      </c>
    </row>
    <row r="435" spans="1:4" ht="31.2" x14ac:dyDescent="0.3">
      <c r="A435" s="71" t="s">
        <v>28</v>
      </c>
      <c r="B435" s="134" t="s">
        <v>475</v>
      </c>
      <c r="C435" s="21">
        <v>630</v>
      </c>
      <c r="D435" s="136">
        <f>D436</f>
        <v>880</v>
      </c>
    </row>
    <row r="436" spans="1:4" ht="31.2" x14ac:dyDescent="0.3">
      <c r="A436" s="96" t="s">
        <v>685</v>
      </c>
      <c r="B436" s="134" t="s">
        <v>475</v>
      </c>
      <c r="C436" s="21">
        <v>634</v>
      </c>
      <c r="D436" s="136">
        <v>880</v>
      </c>
    </row>
    <row r="437" spans="1:4" ht="31.2" x14ac:dyDescent="0.3">
      <c r="A437" s="83" t="s">
        <v>466</v>
      </c>
      <c r="B437" s="48" t="s">
        <v>467</v>
      </c>
      <c r="C437" s="49"/>
      <c r="D437" s="94">
        <f>D438</f>
        <v>1450</v>
      </c>
    </row>
    <row r="438" spans="1:4" ht="15.6" x14ac:dyDescent="0.3">
      <c r="A438" s="69" t="s">
        <v>47</v>
      </c>
      <c r="B438" s="135" t="s">
        <v>479</v>
      </c>
      <c r="C438" s="101"/>
      <c r="D438" s="137">
        <f>D439</f>
        <v>1450</v>
      </c>
    </row>
    <row r="439" spans="1:4" ht="31.2" x14ac:dyDescent="0.3">
      <c r="A439" s="70" t="s">
        <v>18</v>
      </c>
      <c r="B439" s="134" t="s">
        <v>479</v>
      </c>
      <c r="C439" s="21">
        <v>600</v>
      </c>
      <c r="D439" s="136">
        <f>D440</f>
        <v>1450</v>
      </c>
    </row>
    <row r="440" spans="1:4" ht="31.2" x14ac:dyDescent="0.3">
      <c r="A440" s="71" t="s">
        <v>28</v>
      </c>
      <c r="B440" s="134" t="s">
        <v>479</v>
      </c>
      <c r="C440" s="21">
        <v>630</v>
      </c>
      <c r="D440" s="136">
        <f>D441</f>
        <v>1450</v>
      </c>
    </row>
    <row r="441" spans="1:4" ht="31.2" x14ac:dyDescent="0.3">
      <c r="A441" s="96" t="s">
        <v>685</v>
      </c>
      <c r="B441" s="134" t="s">
        <v>479</v>
      </c>
      <c r="C441" s="21">
        <v>634</v>
      </c>
      <c r="D441" s="136">
        <v>1450</v>
      </c>
    </row>
    <row r="442" spans="1:4" ht="31.2" x14ac:dyDescent="0.3">
      <c r="A442" s="83" t="s">
        <v>469</v>
      </c>
      <c r="B442" s="48" t="s">
        <v>468</v>
      </c>
      <c r="C442" s="49"/>
      <c r="D442" s="94">
        <f>D443+D450</f>
        <v>33480</v>
      </c>
    </row>
    <row r="443" spans="1:4" ht="31.2" x14ac:dyDescent="0.3">
      <c r="A443" s="69" t="s">
        <v>4</v>
      </c>
      <c r="B443" s="10" t="s">
        <v>470</v>
      </c>
      <c r="C443" s="19"/>
      <c r="D443" s="114">
        <f>D444+D447</f>
        <v>30954</v>
      </c>
    </row>
    <row r="444" spans="1:4" ht="15.6" x14ac:dyDescent="0.3">
      <c r="A444" s="75" t="s">
        <v>22</v>
      </c>
      <c r="B444" s="134" t="s">
        <v>470</v>
      </c>
      <c r="C444" s="12" t="s">
        <v>15</v>
      </c>
      <c r="D444" s="122">
        <f>D445</f>
        <v>154</v>
      </c>
    </row>
    <row r="445" spans="1:4" ht="15.6" x14ac:dyDescent="0.3">
      <c r="A445" s="75" t="s">
        <v>17</v>
      </c>
      <c r="B445" s="134" t="s">
        <v>470</v>
      </c>
      <c r="C445" s="12" t="s">
        <v>16</v>
      </c>
      <c r="D445" s="122">
        <f>D446</f>
        <v>154</v>
      </c>
    </row>
    <row r="446" spans="1:4" ht="15.6" x14ac:dyDescent="0.3">
      <c r="A446" s="68" t="s">
        <v>108</v>
      </c>
      <c r="B446" s="134" t="s">
        <v>470</v>
      </c>
      <c r="C446" s="12" t="s">
        <v>83</v>
      </c>
      <c r="D446" s="122">
        <v>154</v>
      </c>
    </row>
    <row r="447" spans="1:4" ht="15.6" x14ac:dyDescent="0.3">
      <c r="A447" s="68" t="s">
        <v>23</v>
      </c>
      <c r="B447" s="134" t="s">
        <v>470</v>
      </c>
      <c r="C447" s="12" t="s">
        <v>24</v>
      </c>
      <c r="D447" s="122">
        <f>D448</f>
        <v>30800</v>
      </c>
    </row>
    <row r="448" spans="1:4" ht="15.6" x14ac:dyDescent="0.3">
      <c r="A448" s="68" t="s">
        <v>40</v>
      </c>
      <c r="B448" s="134" t="s">
        <v>470</v>
      </c>
      <c r="C448" s="12" t="s">
        <v>7</v>
      </c>
      <c r="D448" s="122">
        <f>D449</f>
        <v>30800</v>
      </c>
    </row>
    <row r="449" spans="1:4" ht="31.2" x14ac:dyDescent="0.3">
      <c r="A449" s="68" t="s">
        <v>155</v>
      </c>
      <c r="B449" s="134" t="s">
        <v>470</v>
      </c>
      <c r="C449" s="12" t="s">
        <v>136</v>
      </c>
      <c r="D449" s="122">
        <v>30800</v>
      </c>
    </row>
    <row r="450" spans="1:4" ht="31.2" x14ac:dyDescent="0.3">
      <c r="A450" s="69" t="s">
        <v>5</v>
      </c>
      <c r="B450" s="10" t="s">
        <v>471</v>
      </c>
      <c r="C450" s="19"/>
      <c r="D450" s="114">
        <f>D451</f>
        <v>2526</v>
      </c>
    </row>
    <row r="451" spans="1:4" ht="46.8" x14ac:dyDescent="0.3">
      <c r="A451" s="75" t="s">
        <v>39</v>
      </c>
      <c r="B451" s="134" t="s">
        <v>471</v>
      </c>
      <c r="C451" s="25">
        <v>100</v>
      </c>
      <c r="D451" s="138">
        <f>D452</f>
        <v>2526</v>
      </c>
    </row>
    <row r="452" spans="1:4" ht="15.6" x14ac:dyDescent="0.3">
      <c r="A452" s="75" t="s">
        <v>8</v>
      </c>
      <c r="B452" s="134" t="s">
        <v>471</v>
      </c>
      <c r="C452" s="25">
        <v>120</v>
      </c>
      <c r="D452" s="138">
        <f>D453+D454</f>
        <v>2526</v>
      </c>
    </row>
    <row r="453" spans="1:4" ht="31.2" x14ac:dyDescent="0.3">
      <c r="A453" s="70" t="s">
        <v>114</v>
      </c>
      <c r="B453" s="134" t="s">
        <v>471</v>
      </c>
      <c r="C453" s="25">
        <v>121</v>
      </c>
      <c r="D453" s="138">
        <v>1940</v>
      </c>
    </row>
    <row r="454" spans="1:4" ht="31.2" x14ac:dyDescent="0.3">
      <c r="A454" s="45" t="s">
        <v>184</v>
      </c>
      <c r="B454" s="134" t="s">
        <v>471</v>
      </c>
      <c r="C454" s="25">
        <v>129</v>
      </c>
      <c r="D454" s="138">
        <v>586</v>
      </c>
    </row>
    <row r="455" spans="1:4" ht="15.6" x14ac:dyDescent="0.3">
      <c r="A455" s="83" t="s">
        <v>472</v>
      </c>
      <c r="B455" s="48" t="s">
        <v>474</v>
      </c>
      <c r="C455" s="25"/>
      <c r="D455" s="139">
        <f>D456</f>
        <v>10501</v>
      </c>
    </row>
    <row r="456" spans="1:4" ht="46.8" x14ac:dyDescent="0.3">
      <c r="A456" s="83" t="s">
        <v>476</v>
      </c>
      <c r="B456" s="48" t="s">
        <v>473</v>
      </c>
      <c r="C456" s="49"/>
      <c r="D456" s="94">
        <f>D457</f>
        <v>10501</v>
      </c>
    </row>
    <row r="457" spans="1:4" ht="46.8" x14ac:dyDescent="0.3">
      <c r="A457" s="69" t="s">
        <v>652</v>
      </c>
      <c r="B457" s="135" t="s">
        <v>477</v>
      </c>
      <c r="C457" s="101"/>
      <c r="D457" s="137">
        <f>D458+D461</f>
        <v>10501</v>
      </c>
    </row>
    <row r="458" spans="1:4" ht="15.6" x14ac:dyDescent="0.3">
      <c r="A458" s="68" t="s">
        <v>22</v>
      </c>
      <c r="B458" s="134" t="s">
        <v>477</v>
      </c>
      <c r="C458" s="21">
        <v>200</v>
      </c>
      <c r="D458" s="136">
        <f>D459</f>
        <v>150</v>
      </c>
    </row>
    <row r="459" spans="1:4" ht="15.6" x14ac:dyDescent="0.3">
      <c r="A459" s="68" t="s">
        <v>17</v>
      </c>
      <c r="B459" s="134" t="s">
        <v>477</v>
      </c>
      <c r="C459" s="21">
        <v>240</v>
      </c>
      <c r="D459" s="136">
        <f>D460</f>
        <v>150</v>
      </c>
    </row>
    <row r="460" spans="1:4" ht="15.6" x14ac:dyDescent="0.3">
      <c r="A460" s="68" t="s">
        <v>108</v>
      </c>
      <c r="B460" s="134" t="s">
        <v>477</v>
      </c>
      <c r="C460" s="21">
        <v>244</v>
      </c>
      <c r="D460" s="136">
        <f>200-50</f>
        <v>150</v>
      </c>
    </row>
    <row r="461" spans="1:4" ht="31.2" x14ac:dyDescent="0.3">
      <c r="A461" s="70" t="s">
        <v>18</v>
      </c>
      <c r="B461" s="134" t="s">
        <v>477</v>
      </c>
      <c r="C461" s="12" t="s">
        <v>20</v>
      </c>
      <c r="D461" s="136">
        <f>D462+D464+D466</f>
        <v>10351</v>
      </c>
    </row>
    <row r="462" spans="1:4" ht="15.6" x14ac:dyDescent="0.3">
      <c r="A462" s="70" t="s">
        <v>25</v>
      </c>
      <c r="B462" s="134" t="s">
        <v>477</v>
      </c>
      <c r="C462" s="12" t="s">
        <v>26</v>
      </c>
      <c r="D462" s="136">
        <f>D463</f>
        <v>4318</v>
      </c>
    </row>
    <row r="463" spans="1:4" ht="15.6" x14ac:dyDescent="0.3">
      <c r="A463" s="70" t="s">
        <v>88</v>
      </c>
      <c r="B463" s="134" t="s">
        <v>477</v>
      </c>
      <c r="C463" s="12" t="s">
        <v>89</v>
      </c>
      <c r="D463" s="136">
        <v>4318</v>
      </c>
    </row>
    <row r="464" spans="1:4" ht="15.6" x14ac:dyDescent="0.3">
      <c r="A464" s="70" t="s">
        <v>19</v>
      </c>
      <c r="B464" s="134" t="s">
        <v>477</v>
      </c>
      <c r="C464" s="12" t="s">
        <v>21</v>
      </c>
      <c r="D464" s="136">
        <f>D465</f>
        <v>2233</v>
      </c>
    </row>
    <row r="465" spans="1:4" ht="15.6" x14ac:dyDescent="0.3">
      <c r="A465" s="70" t="s">
        <v>90</v>
      </c>
      <c r="B465" s="134" t="s">
        <v>477</v>
      </c>
      <c r="C465" s="12" t="s">
        <v>91</v>
      </c>
      <c r="D465" s="136">
        <f>2183+50</f>
        <v>2233</v>
      </c>
    </row>
    <row r="466" spans="1:4" ht="31.2" x14ac:dyDescent="0.3">
      <c r="A466" s="71" t="s">
        <v>28</v>
      </c>
      <c r="B466" s="134" t="s">
        <v>477</v>
      </c>
      <c r="C466" s="12" t="s">
        <v>0</v>
      </c>
      <c r="D466" s="136">
        <f>D467</f>
        <v>3800</v>
      </c>
    </row>
    <row r="467" spans="1:4" ht="31.2" x14ac:dyDescent="0.3">
      <c r="A467" s="96" t="s">
        <v>685</v>
      </c>
      <c r="B467" s="134" t="s">
        <v>477</v>
      </c>
      <c r="C467" s="12" t="s">
        <v>683</v>
      </c>
      <c r="D467" s="136">
        <v>3800</v>
      </c>
    </row>
    <row r="468" spans="1:4" ht="15.6" x14ac:dyDescent="0.3">
      <c r="A468" s="83" t="s">
        <v>522</v>
      </c>
      <c r="B468" s="48" t="s">
        <v>478</v>
      </c>
      <c r="C468" s="25"/>
      <c r="D468" s="138">
        <f>D469+D474+D484</f>
        <v>58476</v>
      </c>
    </row>
    <row r="469" spans="1:4" ht="31.2" x14ac:dyDescent="0.3">
      <c r="A469" s="140" t="s">
        <v>353</v>
      </c>
      <c r="B469" s="85" t="s">
        <v>537</v>
      </c>
      <c r="C469" s="12"/>
      <c r="D469" s="119">
        <f>D470</f>
        <v>10000</v>
      </c>
    </row>
    <row r="470" spans="1:4" ht="15.6" x14ac:dyDescent="0.3">
      <c r="A470" s="141" t="s">
        <v>538</v>
      </c>
      <c r="B470" s="18" t="s">
        <v>539</v>
      </c>
      <c r="C470" s="19"/>
      <c r="D470" s="120">
        <f>D471</f>
        <v>10000</v>
      </c>
    </row>
    <row r="471" spans="1:4" ht="15.6" x14ac:dyDescent="0.3">
      <c r="A471" s="98" t="s">
        <v>415</v>
      </c>
      <c r="B471" s="13" t="s">
        <v>539</v>
      </c>
      <c r="C471" s="12" t="s">
        <v>37</v>
      </c>
      <c r="D471" s="122">
        <f>D472</f>
        <v>10000</v>
      </c>
    </row>
    <row r="472" spans="1:4" ht="15.6" x14ac:dyDescent="0.3">
      <c r="A472" s="96" t="s">
        <v>36</v>
      </c>
      <c r="B472" s="13" t="s">
        <v>539</v>
      </c>
      <c r="C472" s="12" t="s">
        <v>165</v>
      </c>
      <c r="D472" s="122">
        <f>D473</f>
        <v>10000</v>
      </c>
    </row>
    <row r="473" spans="1:4" ht="31.2" x14ac:dyDescent="0.3">
      <c r="A473" s="96" t="s">
        <v>101</v>
      </c>
      <c r="B473" s="13" t="s">
        <v>539</v>
      </c>
      <c r="C473" s="12" t="s">
        <v>102</v>
      </c>
      <c r="D473" s="122">
        <v>10000</v>
      </c>
    </row>
    <row r="474" spans="1:4" ht="46.8" x14ac:dyDescent="0.3">
      <c r="A474" s="80" t="s">
        <v>354</v>
      </c>
      <c r="B474" s="85" t="s">
        <v>540</v>
      </c>
      <c r="C474" s="20"/>
      <c r="D474" s="119">
        <f>D475</f>
        <v>12918</v>
      </c>
    </row>
    <row r="475" spans="1:4" ht="46.8" x14ac:dyDescent="0.3">
      <c r="A475" s="69" t="s">
        <v>355</v>
      </c>
      <c r="B475" s="18" t="s">
        <v>543</v>
      </c>
      <c r="C475" s="19"/>
      <c r="D475" s="120">
        <f>D476+D479</f>
        <v>12918</v>
      </c>
    </row>
    <row r="476" spans="1:4" ht="15.6" x14ac:dyDescent="0.3">
      <c r="A476" s="70" t="s">
        <v>22</v>
      </c>
      <c r="B476" s="13" t="s">
        <v>543</v>
      </c>
      <c r="C476" s="12" t="s">
        <v>15</v>
      </c>
      <c r="D476" s="120">
        <f>D477</f>
        <v>62</v>
      </c>
    </row>
    <row r="477" spans="1:4" ht="15.6" x14ac:dyDescent="0.3">
      <c r="A477" s="75" t="s">
        <v>17</v>
      </c>
      <c r="B477" s="13" t="s">
        <v>543</v>
      </c>
      <c r="C477" s="12" t="s">
        <v>16</v>
      </c>
      <c r="D477" s="120">
        <f>D478</f>
        <v>62</v>
      </c>
    </row>
    <row r="478" spans="1:4" ht="15.6" x14ac:dyDescent="0.3">
      <c r="A478" s="75" t="s">
        <v>108</v>
      </c>
      <c r="B478" s="13" t="s">
        <v>543</v>
      </c>
      <c r="C478" s="12" t="s">
        <v>83</v>
      </c>
      <c r="D478" s="120">
        <v>62</v>
      </c>
    </row>
    <row r="479" spans="1:4" ht="15.6" x14ac:dyDescent="0.3">
      <c r="A479" s="75" t="s">
        <v>23</v>
      </c>
      <c r="B479" s="13" t="s">
        <v>543</v>
      </c>
      <c r="C479" s="12" t="s">
        <v>24</v>
      </c>
      <c r="D479" s="122">
        <f>D480+D482</f>
        <v>12856</v>
      </c>
    </row>
    <row r="480" spans="1:4" ht="15.6" x14ac:dyDescent="0.3">
      <c r="A480" s="75" t="s">
        <v>40</v>
      </c>
      <c r="B480" s="13" t="s">
        <v>543</v>
      </c>
      <c r="C480" s="12" t="s">
        <v>7</v>
      </c>
      <c r="D480" s="122">
        <f>D481</f>
        <v>5392</v>
      </c>
    </row>
    <row r="481" spans="1:4" ht="31.2" x14ac:dyDescent="0.3">
      <c r="A481" s="68" t="s">
        <v>155</v>
      </c>
      <c r="B481" s="13" t="s">
        <v>543</v>
      </c>
      <c r="C481" s="12" t="s">
        <v>136</v>
      </c>
      <c r="D481" s="122">
        <v>5392</v>
      </c>
    </row>
    <row r="482" spans="1:4" ht="15.6" x14ac:dyDescent="0.3">
      <c r="A482" s="68" t="s">
        <v>135</v>
      </c>
      <c r="B482" s="13" t="s">
        <v>543</v>
      </c>
      <c r="C482" s="12" t="s">
        <v>162</v>
      </c>
      <c r="D482" s="122">
        <f>D483</f>
        <v>7464</v>
      </c>
    </row>
    <row r="483" spans="1:4" ht="31.2" x14ac:dyDescent="0.3">
      <c r="A483" s="68" t="s">
        <v>146</v>
      </c>
      <c r="B483" s="13" t="s">
        <v>543</v>
      </c>
      <c r="C483" s="12" t="s">
        <v>163</v>
      </c>
      <c r="D483" s="122">
        <v>7464</v>
      </c>
    </row>
    <row r="484" spans="1:4" ht="31.2" x14ac:dyDescent="0.3">
      <c r="A484" s="73" t="s">
        <v>356</v>
      </c>
      <c r="B484" s="85" t="s">
        <v>541</v>
      </c>
      <c r="C484" s="20"/>
      <c r="D484" s="119">
        <f>D485</f>
        <v>35558</v>
      </c>
    </row>
    <row r="485" spans="1:4" ht="15.6" x14ac:dyDescent="0.3">
      <c r="A485" s="77" t="s">
        <v>166</v>
      </c>
      <c r="B485" s="18" t="s">
        <v>542</v>
      </c>
      <c r="C485" s="19"/>
      <c r="D485" s="120">
        <f>D486</f>
        <v>35558</v>
      </c>
    </row>
    <row r="486" spans="1:4" ht="15.6" x14ac:dyDescent="0.3">
      <c r="A486" s="70" t="s">
        <v>22</v>
      </c>
      <c r="B486" s="13" t="s">
        <v>542</v>
      </c>
      <c r="C486" s="12" t="s">
        <v>15</v>
      </c>
      <c r="D486" s="122">
        <f>D487</f>
        <v>35558</v>
      </c>
    </row>
    <row r="487" spans="1:4" ht="15.6" x14ac:dyDescent="0.3">
      <c r="A487" s="75" t="s">
        <v>17</v>
      </c>
      <c r="B487" s="13" t="s">
        <v>542</v>
      </c>
      <c r="C487" s="12" t="s">
        <v>16</v>
      </c>
      <c r="D487" s="122">
        <f>D488</f>
        <v>35558</v>
      </c>
    </row>
    <row r="488" spans="1:4" ht="15.6" x14ac:dyDescent="0.3">
      <c r="A488" s="75" t="s">
        <v>108</v>
      </c>
      <c r="B488" s="13" t="s">
        <v>542</v>
      </c>
      <c r="C488" s="12" t="s">
        <v>83</v>
      </c>
      <c r="D488" s="122">
        <v>35558</v>
      </c>
    </row>
    <row r="489" spans="1:4" ht="35.4" x14ac:dyDescent="0.35">
      <c r="A489" s="72" t="s">
        <v>672</v>
      </c>
      <c r="B489" s="35" t="s">
        <v>357</v>
      </c>
      <c r="C489" s="33"/>
      <c r="D489" s="118">
        <f>D490+D515+D528+D535+D545</f>
        <v>747706</v>
      </c>
    </row>
    <row r="490" spans="1:4" ht="31.2" x14ac:dyDescent="0.3">
      <c r="A490" s="73" t="s">
        <v>358</v>
      </c>
      <c r="B490" s="20" t="s">
        <v>359</v>
      </c>
      <c r="C490" s="89"/>
      <c r="D490" s="119">
        <f>D491+D495+D499+D507+D511+D503</f>
        <v>551132</v>
      </c>
    </row>
    <row r="491" spans="1:4" ht="31.8" x14ac:dyDescent="0.35">
      <c r="A491" s="69" t="s">
        <v>143</v>
      </c>
      <c r="B491" s="19" t="s">
        <v>360</v>
      </c>
      <c r="C491" s="38"/>
      <c r="D491" s="120">
        <f>D492</f>
        <v>9179</v>
      </c>
    </row>
    <row r="492" spans="1:4" ht="31.2" x14ac:dyDescent="0.3">
      <c r="A492" s="71" t="s">
        <v>18</v>
      </c>
      <c r="B492" s="12" t="s">
        <v>360</v>
      </c>
      <c r="C492" s="22">
        <v>600</v>
      </c>
      <c r="D492" s="121">
        <f>D493</f>
        <v>9179</v>
      </c>
    </row>
    <row r="493" spans="1:4" ht="15.6" x14ac:dyDescent="0.3">
      <c r="A493" s="71" t="s">
        <v>144</v>
      </c>
      <c r="B493" s="12" t="s">
        <v>360</v>
      </c>
      <c r="C493" s="22" t="s">
        <v>21</v>
      </c>
      <c r="D493" s="121">
        <f>D494</f>
        <v>9179</v>
      </c>
    </row>
    <row r="494" spans="1:4" ht="15.6" x14ac:dyDescent="0.3">
      <c r="A494" s="71" t="s">
        <v>90</v>
      </c>
      <c r="B494" s="12" t="s">
        <v>360</v>
      </c>
      <c r="C494" s="22" t="s">
        <v>91</v>
      </c>
      <c r="D494" s="121">
        <f>5100+2500+1219+360</f>
        <v>9179</v>
      </c>
    </row>
    <row r="495" spans="1:4" ht="31.2" x14ac:dyDescent="0.3">
      <c r="A495" s="69" t="s">
        <v>413</v>
      </c>
      <c r="B495" s="19" t="s">
        <v>411</v>
      </c>
      <c r="C495" s="56"/>
      <c r="D495" s="120">
        <f>D496</f>
        <v>281653</v>
      </c>
    </row>
    <row r="496" spans="1:4" ht="15.6" x14ac:dyDescent="0.3">
      <c r="A496" s="78" t="s">
        <v>415</v>
      </c>
      <c r="B496" s="15" t="s">
        <v>411</v>
      </c>
      <c r="C496" s="22" t="s">
        <v>37</v>
      </c>
      <c r="D496" s="121">
        <f>D497</f>
        <v>281653</v>
      </c>
    </row>
    <row r="497" spans="1:4" ht="15.6" x14ac:dyDescent="0.3">
      <c r="A497" s="71" t="s">
        <v>36</v>
      </c>
      <c r="B497" s="15" t="s">
        <v>411</v>
      </c>
      <c r="C497" s="22" t="s">
        <v>165</v>
      </c>
      <c r="D497" s="121">
        <f>D498</f>
        <v>281653</v>
      </c>
    </row>
    <row r="498" spans="1:4" ht="31.2" x14ac:dyDescent="0.3">
      <c r="A498" s="71" t="s">
        <v>101</v>
      </c>
      <c r="B498" s="15" t="s">
        <v>411</v>
      </c>
      <c r="C498" s="22" t="s">
        <v>102</v>
      </c>
      <c r="D498" s="121">
        <f>277819+3834</f>
        <v>281653</v>
      </c>
    </row>
    <row r="499" spans="1:4" ht="15.6" x14ac:dyDescent="0.3">
      <c r="A499" s="69" t="s">
        <v>673</v>
      </c>
      <c r="B499" s="19" t="s">
        <v>600</v>
      </c>
      <c r="C499" s="56"/>
      <c r="D499" s="120">
        <f>D500</f>
        <v>80000</v>
      </c>
    </row>
    <row r="500" spans="1:4" ht="15.6" x14ac:dyDescent="0.3">
      <c r="A500" s="78" t="s">
        <v>415</v>
      </c>
      <c r="B500" s="15" t="s">
        <v>600</v>
      </c>
      <c r="C500" s="22" t="s">
        <v>37</v>
      </c>
      <c r="D500" s="121">
        <f>D501</f>
        <v>80000</v>
      </c>
    </row>
    <row r="501" spans="1:4" ht="15.6" x14ac:dyDescent="0.3">
      <c r="A501" s="71" t="s">
        <v>36</v>
      </c>
      <c r="B501" s="15" t="s">
        <v>600</v>
      </c>
      <c r="C501" s="22" t="s">
        <v>165</v>
      </c>
      <c r="D501" s="121">
        <f>D502</f>
        <v>80000</v>
      </c>
    </row>
    <row r="502" spans="1:4" ht="31.2" x14ac:dyDescent="0.3">
      <c r="A502" s="71" t="s">
        <v>101</v>
      </c>
      <c r="B502" s="15" t="s">
        <v>600</v>
      </c>
      <c r="C502" s="22" t="s">
        <v>102</v>
      </c>
      <c r="D502" s="121">
        <v>80000</v>
      </c>
    </row>
    <row r="503" spans="1:4" ht="15.6" x14ac:dyDescent="0.3">
      <c r="A503" s="69" t="s">
        <v>619</v>
      </c>
      <c r="B503" s="19" t="s">
        <v>601</v>
      </c>
      <c r="C503" s="56"/>
      <c r="D503" s="120">
        <f>D504</f>
        <v>150</v>
      </c>
    </row>
    <row r="504" spans="1:4" ht="31.2" x14ac:dyDescent="0.3">
      <c r="A504" s="71" t="s">
        <v>18</v>
      </c>
      <c r="B504" s="12" t="s">
        <v>601</v>
      </c>
      <c r="C504" s="22">
        <v>600</v>
      </c>
      <c r="D504" s="121">
        <f>D505</f>
        <v>150</v>
      </c>
    </row>
    <row r="505" spans="1:4" ht="15.6" x14ac:dyDescent="0.3">
      <c r="A505" s="71" t="s">
        <v>144</v>
      </c>
      <c r="B505" s="12" t="s">
        <v>601</v>
      </c>
      <c r="C505" s="22" t="s">
        <v>21</v>
      </c>
      <c r="D505" s="121">
        <f>D506</f>
        <v>150</v>
      </c>
    </row>
    <row r="506" spans="1:4" ht="15.6" x14ac:dyDescent="0.3">
      <c r="A506" s="71" t="s">
        <v>90</v>
      </c>
      <c r="B506" s="12" t="s">
        <v>601</v>
      </c>
      <c r="C506" s="22" t="s">
        <v>91</v>
      </c>
      <c r="D506" s="121">
        <v>150</v>
      </c>
    </row>
    <row r="507" spans="1:4" ht="15.6" x14ac:dyDescent="0.3">
      <c r="A507" s="69" t="s">
        <v>145</v>
      </c>
      <c r="B507" s="19" t="s">
        <v>362</v>
      </c>
      <c r="C507" s="56"/>
      <c r="D507" s="120">
        <f>D508</f>
        <v>150</v>
      </c>
    </row>
    <row r="508" spans="1:4" ht="31.2" x14ac:dyDescent="0.3">
      <c r="A508" s="71" t="s">
        <v>18</v>
      </c>
      <c r="B508" s="15" t="s">
        <v>362</v>
      </c>
      <c r="C508" s="22" t="s">
        <v>20</v>
      </c>
      <c r="D508" s="121">
        <f>D509</f>
        <v>150</v>
      </c>
    </row>
    <row r="509" spans="1:4" ht="15.6" x14ac:dyDescent="0.3">
      <c r="A509" s="71" t="s">
        <v>144</v>
      </c>
      <c r="B509" s="15" t="s">
        <v>362</v>
      </c>
      <c r="C509" s="22" t="s">
        <v>21</v>
      </c>
      <c r="D509" s="121">
        <f>D510</f>
        <v>150</v>
      </c>
    </row>
    <row r="510" spans="1:4" ht="15.6" x14ac:dyDescent="0.3">
      <c r="A510" s="71" t="s">
        <v>90</v>
      </c>
      <c r="B510" s="15" t="s">
        <v>362</v>
      </c>
      <c r="C510" s="22" t="s">
        <v>91</v>
      </c>
      <c r="D510" s="121">
        <v>150</v>
      </c>
    </row>
    <row r="511" spans="1:4" ht="31.2" x14ac:dyDescent="0.3">
      <c r="A511" s="69" t="s">
        <v>602</v>
      </c>
      <c r="B511" s="19" t="s">
        <v>689</v>
      </c>
      <c r="C511" s="56"/>
      <c r="D511" s="120">
        <f>D512</f>
        <v>180000</v>
      </c>
    </row>
    <row r="512" spans="1:4" ht="15.6" x14ac:dyDescent="0.3">
      <c r="A512" s="78" t="s">
        <v>415</v>
      </c>
      <c r="B512" s="12" t="s">
        <v>689</v>
      </c>
      <c r="C512" s="22" t="s">
        <v>37</v>
      </c>
      <c r="D512" s="121">
        <f>D513</f>
        <v>180000</v>
      </c>
    </row>
    <row r="513" spans="1:4" ht="15.6" x14ac:dyDescent="0.3">
      <c r="A513" s="71" t="s">
        <v>36</v>
      </c>
      <c r="B513" s="12" t="s">
        <v>689</v>
      </c>
      <c r="C513" s="22" t="s">
        <v>165</v>
      </c>
      <c r="D513" s="121">
        <f>D514</f>
        <v>180000</v>
      </c>
    </row>
    <row r="514" spans="1:4" ht="31.2" x14ac:dyDescent="0.3">
      <c r="A514" s="71" t="s">
        <v>101</v>
      </c>
      <c r="B514" s="12" t="s">
        <v>689</v>
      </c>
      <c r="C514" s="22" t="s">
        <v>102</v>
      </c>
      <c r="D514" s="121">
        <v>180000</v>
      </c>
    </row>
    <row r="515" spans="1:4" ht="31.2" x14ac:dyDescent="0.3">
      <c r="A515" s="80" t="s">
        <v>363</v>
      </c>
      <c r="B515" s="20" t="s">
        <v>364</v>
      </c>
      <c r="C515" s="89"/>
      <c r="D515" s="119">
        <f>D516+D520+D524</f>
        <v>104398</v>
      </c>
    </row>
    <row r="516" spans="1:4" ht="15.6" x14ac:dyDescent="0.3">
      <c r="A516" s="77" t="s">
        <v>603</v>
      </c>
      <c r="B516" s="19" t="s">
        <v>365</v>
      </c>
      <c r="C516" s="56"/>
      <c r="D516" s="120">
        <f>D517</f>
        <v>6154</v>
      </c>
    </row>
    <row r="517" spans="1:4" ht="31.2" x14ac:dyDescent="0.3">
      <c r="A517" s="71" t="s">
        <v>18</v>
      </c>
      <c r="B517" s="12" t="s">
        <v>365</v>
      </c>
      <c r="C517" s="22" t="s">
        <v>20</v>
      </c>
      <c r="D517" s="121">
        <f>D518</f>
        <v>6154</v>
      </c>
    </row>
    <row r="518" spans="1:4" ht="15.6" x14ac:dyDescent="0.3">
      <c r="A518" s="71" t="s">
        <v>19</v>
      </c>
      <c r="B518" s="12" t="s">
        <v>365</v>
      </c>
      <c r="C518" s="22" t="s">
        <v>21</v>
      </c>
      <c r="D518" s="121">
        <f>D519</f>
        <v>6154</v>
      </c>
    </row>
    <row r="519" spans="1:4" ht="15.6" x14ac:dyDescent="0.3">
      <c r="A519" s="71" t="s">
        <v>90</v>
      </c>
      <c r="B519" s="12" t="s">
        <v>365</v>
      </c>
      <c r="C519" s="22" t="s">
        <v>91</v>
      </c>
      <c r="D519" s="121">
        <f>4710+1444</f>
        <v>6154</v>
      </c>
    </row>
    <row r="520" spans="1:4" ht="15.6" x14ac:dyDescent="0.3">
      <c r="A520" s="69" t="s">
        <v>361</v>
      </c>
      <c r="B520" s="19" t="s">
        <v>604</v>
      </c>
      <c r="C520" s="56"/>
      <c r="D520" s="120">
        <f>D521</f>
        <v>200</v>
      </c>
    </row>
    <row r="521" spans="1:4" ht="31.2" x14ac:dyDescent="0.3">
      <c r="A521" s="71" t="s">
        <v>18</v>
      </c>
      <c r="B521" s="15" t="s">
        <v>604</v>
      </c>
      <c r="C521" s="22" t="s">
        <v>20</v>
      </c>
      <c r="D521" s="121">
        <f>D522</f>
        <v>200</v>
      </c>
    </row>
    <row r="522" spans="1:4" ht="15.6" x14ac:dyDescent="0.3">
      <c r="A522" s="71" t="s">
        <v>144</v>
      </c>
      <c r="B522" s="15" t="s">
        <v>604</v>
      </c>
      <c r="C522" s="22" t="s">
        <v>21</v>
      </c>
      <c r="D522" s="121">
        <f>D523</f>
        <v>200</v>
      </c>
    </row>
    <row r="523" spans="1:4" ht="15.6" x14ac:dyDescent="0.3">
      <c r="A523" s="71" t="s">
        <v>90</v>
      </c>
      <c r="B523" s="15" t="s">
        <v>604</v>
      </c>
      <c r="C523" s="22" t="s">
        <v>91</v>
      </c>
      <c r="D523" s="121">
        <v>200</v>
      </c>
    </row>
    <row r="524" spans="1:4" ht="15.6" x14ac:dyDescent="0.3">
      <c r="A524" s="69" t="s">
        <v>401</v>
      </c>
      <c r="B524" s="19" t="s">
        <v>366</v>
      </c>
      <c r="C524" s="56"/>
      <c r="D524" s="120">
        <f>D525</f>
        <v>98044</v>
      </c>
    </row>
    <row r="525" spans="1:4" ht="31.2" x14ac:dyDescent="0.3">
      <c r="A525" s="71" t="s">
        <v>18</v>
      </c>
      <c r="B525" s="12" t="s">
        <v>366</v>
      </c>
      <c r="C525" s="22" t="s">
        <v>20</v>
      </c>
      <c r="D525" s="121">
        <f>D526</f>
        <v>98044</v>
      </c>
    </row>
    <row r="526" spans="1:4" ht="15.6" x14ac:dyDescent="0.3">
      <c r="A526" s="71" t="s">
        <v>19</v>
      </c>
      <c r="B526" s="12" t="s">
        <v>366</v>
      </c>
      <c r="C526" s="22" t="s">
        <v>21</v>
      </c>
      <c r="D526" s="121">
        <f>D527</f>
        <v>98044</v>
      </c>
    </row>
    <row r="527" spans="1:4" ht="46.8" x14ac:dyDescent="0.3">
      <c r="A527" s="7" t="s">
        <v>410</v>
      </c>
      <c r="B527" s="12" t="s">
        <v>366</v>
      </c>
      <c r="C527" s="22" t="s">
        <v>110</v>
      </c>
      <c r="D527" s="121">
        <v>98044</v>
      </c>
    </row>
    <row r="528" spans="1:4" ht="31.2" x14ac:dyDescent="0.3">
      <c r="A528" s="80" t="s">
        <v>367</v>
      </c>
      <c r="B528" s="20" t="s">
        <v>368</v>
      </c>
      <c r="C528" s="89"/>
      <c r="D528" s="119">
        <f>D529</f>
        <v>1530</v>
      </c>
    </row>
    <row r="529" spans="1:4" ht="31.2" x14ac:dyDescent="0.3">
      <c r="A529" s="69" t="s">
        <v>369</v>
      </c>
      <c r="B529" s="19" t="s">
        <v>370</v>
      </c>
      <c r="C529" s="56"/>
      <c r="D529" s="120">
        <f>D530</f>
        <v>1530</v>
      </c>
    </row>
    <row r="530" spans="1:4" ht="31.2" x14ac:dyDescent="0.3">
      <c r="A530" s="71" t="s">
        <v>18</v>
      </c>
      <c r="B530" s="12" t="s">
        <v>370</v>
      </c>
      <c r="C530" s="22" t="s">
        <v>20</v>
      </c>
      <c r="D530" s="121">
        <f>D531+D533</f>
        <v>1530</v>
      </c>
    </row>
    <row r="531" spans="1:4" ht="15.6" x14ac:dyDescent="0.3">
      <c r="A531" s="71" t="s">
        <v>19</v>
      </c>
      <c r="B531" s="12" t="s">
        <v>370</v>
      </c>
      <c r="C531" s="22" t="s">
        <v>21</v>
      </c>
      <c r="D531" s="121">
        <f>D532</f>
        <v>100</v>
      </c>
    </row>
    <row r="532" spans="1:4" ht="15.6" x14ac:dyDescent="0.3">
      <c r="A532" s="71" t="s">
        <v>90</v>
      </c>
      <c r="B532" s="12" t="s">
        <v>370</v>
      </c>
      <c r="C532" s="22" t="s">
        <v>91</v>
      </c>
      <c r="D532" s="121">
        <v>100</v>
      </c>
    </row>
    <row r="533" spans="1:4" ht="31.2" x14ac:dyDescent="0.3">
      <c r="A533" s="71" t="s">
        <v>28</v>
      </c>
      <c r="B533" s="12" t="s">
        <v>370</v>
      </c>
      <c r="C533" s="22" t="s">
        <v>0</v>
      </c>
      <c r="D533" s="121">
        <f>D534</f>
        <v>1430</v>
      </c>
    </row>
    <row r="534" spans="1:4" ht="31.2" x14ac:dyDescent="0.3">
      <c r="A534" s="96" t="s">
        <v>685</v>
      </c>
      <c r="B534" s="12" t="s">
        <v>370</v>
      </c>
      <c r="C534" s="22" t="s">
        <v>683</v>
      </c>
      <c r="D534" s="121">
        <v>1430</v>
      </c>
    </row>
    <row r="535" spans="1:4" ht="15.6" x14ac:dyDescent="0.3">
      <c r="A535" s="80" t="s">
        <v>371</v>
      </c>
      <c r="B535" s="20" t="s">
        <v>372</v>
      </c>
      <c r="C535" s="89"/>
      <c r="D535" s="119">
        <f>D536</f>
        <v>2760</v>
      </c>
    </row>
    <row r="536" spans="1:4" ht="31.2" x14ac:dyDescent="0.3">
      <c r="A536" s="69" t="s">
        <v>373</v>
      </c>
      <c r="B536" s="19" t="s">
        <v>374</v>
      </c>
      <c r="C536" s="56"/>
      <c r="D536" s="120">
        <f>D537+D540</f>
        <v>2760</v>
      </c>
    </row>
    <row r="537" spans="1:4" ht="15.6" x14ac:dyDescent="0.3">
      <c r="A537" s="70" t="s">
        <v>22</v>
      </c>
      <c r="B537" s="12" t="s">
        <v>374</v>
      </c>
      <c r="C537" s="12" t="s">
        <v>15</v>
      </c>
      <c r="D537" s="120">
        <f>D538</f>
        <v>360</v>
      </c>
    </row>
    <row r="538" spans="1:4" ht="15.6" x14ac:dyDescent="0.3">
      <c r="A538" s="70" t="s">
        <v>17</v>
      </c>
      <c r="B538" s="12" t="s">
        <v>374</v>
      </c>
      <c r="C538" s="12" t="s">
        <v>16</v>
      </c>
      <c r="D538" s="120">
        <f>D539</f>
        <v>360</v>
      </c>
    </row>
    <row r="539" spans="1:4" ht="15.6" x14ac:dyDescent="0.3">
      <c r="A539" s="68" t="s">
        <v>108</v>
      </c>
      <c r="B539" s="12" t="s">
        <v>374</v>
      </c>
      <c r="C539" s="23" t="s">
        <v>83</v>
      </c>
      <c r="D539" s="120">
        <v>360</v>
      </c>
    </row>
    <row r="540" spans="1:4" ht="31.2" x14ac:dyDescent="0.3">
      <c r="A540" s="71" t="s">
        <v>18</v>
      </c>
      <c r="B540" s="12" t="s">
        <v>374</v>
      </c>
      <c r="C540" s="22" t="s">
        <v>20</v>
      </c>
      <c r="D540" s="121">
        <f>D541+D543</f>
        <v>2400</v>
      </c>
    </row>
    <row r="541" spans="1:4" ht="15.6" x14ac:dyDescent="0.3">
      <c r="A541" s="71" t="s">
        <v>19</v>
      </c>
      <c r="B541" s="12" t="s">
        <v>374</v>
      </c>
      <c r="C541" s="22" t="s">
        <v>21</v>
      </c>
      <c r="D541" s="121">
        <f>D542</f>
        <v>1300</v>
      </c>
    </row>
    <row r="542" spans="1:4" ht="15.6" x14ac:dyDescent="0.3">
      <c r="A542" s="71" t="s">
        <v>90</v>
      </c>
      <c r="B542" s="12" t="s">
        <v>374</v>
      </c>
      <c r="C542" s="22" t="s">
        <v>91</v>
      </c>
      <c r="D542" s="121">
        <v>1300</v>
      </c>
    </row>
    <row r="543" spans="1:4" ht="31.2" x14ac:dyDescent="0.3">
      <c r="A543" s="71" t="s">
        <v>28</v>
      </c>
      <c r="B543" s="12" t="s">
        <v>374</v>
      </c>
      <c r="C543" s="22" t="s">
        <v>0</v>
      </c>
      <c r="D543" s="121">
        <f>D544</f>
        <v>1100</v>
      </c>
    </row>
    <row r="544" spans="1:4" ht="31.2" x14ac:dyDescent="0.3">
      <c r="A544" s="96" t="s">
        <v>685</v>
      </c>
      <c r="B544" s="12" t="s">
        <v>374</v>
      </c>
      <c r="C544" s="22" t="s">
        <v>683</v>
      </c>
      <c r="D544" s="121">
        <v>1100</v>
      </c>
    </row>
    <row r="545" spans="1:4" ht="15.6" x14ac:dyDescent="0.3">
      <c r="A545" s="80" t="s">
        <v>605</v>
      </c>
      <c r="B545" s="20" t="s">
        <v>606</v>
      </c>
      <c r="C545" s="89"/>
      <c r="D545" s="119">
        <f>D546+D550+D558+D554</f>
        <v>87886</v>
      </c>
    </row>
    <row r="546" spans="1:4" ht="15.6" x14ac:dyDescent="0.3">
      <c r="A546" s="77" t="s">
        <v>607</v>
      </c>
      <c r="B546" s="19" t="s">
        <v>608</v>
      </c>
      <c r="C546" s="18"/>
      <c r="D546" s="110">
        <f t="shared" ref="D546:D548" si="28">D547</f>
        <v>87387</v>
      </c>
    </row>
    <row r="547" spans="1:4" ht="31.2" x14ac:dyDescent="0.3">
      <c r="A547" s="75" t="s">
        <v>18</v>
      </c>
      <c r="B547" s="12" t="s">
        <v>608</v>
      </c>
      <c r="C547" s="95" t="s">
        <v>20</v>
      </c>
      <c r="D547" s="113">
        <f t="shared" si="28"/>
        <v>87387</v>
      </c>
    </row>
    <row r="548" spans="1:4" ht="15.6" x14ac:dyDescent="0.3">
      <c r="A548" s="75" t="s">
        <v>25</v>
      </c>
      <c r="B548" s="12" t="s">
        <v>608</v>
      </c>
      <c r="C548" s="95" t="s">
        <v>26</v>
      </c>
      <c r="D548" s="113">
        <f t="shared" si="28"/>
        <v>87387</v>
      </c>
    </row>
    <row r="549" spans="1:4" ht="46.8" x14ac:dyDescent="0.3">
      <c r="A549" s="70" t="s">
        <v>105</v>
      </c>
      <c r="B549" s="12" t="s">
        <v>608</v>
      </c>
      <c r="C549" s="13" t="s">
        <v>106</v>
      </c>
      <c r="D549" s="113">
        <v>87387</v>
      </c>
    </row>
    <row r="550" spans="1:4" ht="15.6" x14ac:dyDescent="0.3">
      <c r="A550" s="77" t="s">
        <v>609</v>
      </c>
      <c r="B550" s="19" t="s">
        <v>610</v>
      </c>
      <c r="C550" s="18"/>
      <c r="D550" s="110">
        <f t="shared" ref="D550:D552" si="29">D551</f>
        <v>29</v>
      </c>
    </row>
    <row r="551" spans="1:4" ht="31.2" x14ac:dyDescent="0.3">
      <c r="A551" s="75" t="s">
        <v>18</v>
      </c>
      <c r="B551" s="12" t="s">
        <v>610</v>
      </c>
      <c r="C551" s="95" t="s">
        <v>20</v>
      </c>
      <c r="D551" s="111">
        <f t="shared" si="29"/>
        <v>29</v>
      </c>
    </row>
    <row r="552" spans="1:4" ht="15.6" x14ac:dyDescent="0.3">
      <c r="A552" s="75" t="s">
        <v>25</v>
      </c>
      <c r="B552" s="12" t="s">
        <v>610</v>
      </c>
      <c r="C552" s="95" t="s">
        <v>26</v>
      </c>
      <c r="D552" s="111">
        <f t="shared" si="29"/>
        <v>29</v>
      </c>
    </row>
    <row r="553" spans="1:4" ht="15.6" x14ac:dyDescent="0.3">
      <c r="A553" s="75" t="s">
        <v>88</v>
      </c>
      <c r="B553" s="12" t="s">
        <v>610</v>
      </c>
      <c r="C553" s="95" t="s">
        <v>89</v>
      </c>
      <c r="D553" s="111">
        <v>29</v>
      </c>
    </row>
    <row r="554" spans="1:4" ht="15.6" x14ac:dyDescent="0.3">
      <c r="A554" s="77" t="s">
        <v>699</v>
      </c>
      <c r="B554" s="19" t="s">
        <v>700</v>
      </c>
      <c r="C554" s="18"/>
      <c r="D554" s="110">
        <f>D555</f>
        <v>400</v>
      </c>
    </row>
    <row r="555" spans="1:4" ht="31.2" x14ac:dyDescent="0.3">
      <c r="A555" s="75" t="s">
        <v>18</v>
      </c>
      <c r="B555" s="12" t="s">
        <v>700</v>
      </c>
      <c r="C555" s="95" t="s">
        <v>20</v>
      </c>
      <c r="D555" s="111">
        <f>D556</f>
        <v>400</v>
      </c>
    </row>
    <row r="556" spans="1:4" ht="15.6" x14ac:dyDescent="0.3">
      <c r="A556" s="75" t="s">
        <v>25</v>
      </c>
      <c r="B556" s="12" t="s">
        <v>700</v>
      </c>
      <c r="C556" s="95" t="s">
        <v>26</v>
      </c>
      <c r="D556" s="111">
        <f>D557</f>
        <v>400</v>
      </c>
    </row>
    <row r="557" spans="1:4" ht="15.6" x14ac:dyDescent="0.3">
      <c r="A557" s="75" t="s">
        <v>88</v>
      </c>
      <c r="B557" s="12" t="s">
        <v>700</v>
      </c>
      <c r="C557" s="95" t="s">
        <v>89</v>
      </c>
      <c r="D557" s="111">
        <v>400</v>
      </c>
    </row>
    <row r="558" spans="1:4" ht="15.6" x14ac:dyDescent="0.3">
      <c r="A558" s="69" t="s">
        <v>145</v>
      </c>
      <c r="B558" s="19" t="s">
        <v>611</v>
      </c>
      <c r="C558" s="56"/>
      <c r="D558" s="120">
        <f>D559</f>
        <v>70</v>
      </c>
    </row>
    <row r="559" spans="1:4" ht="31.2" x14ac:dyDescent="0.3">
      <c r="A559" s="71" t="s">
        <v>18</v>
      </c>
      <c r="B559" s="15" t="s">
        <v>611</v>
      </c>
      <c r="C559" s="22" t="s">
        <v>20</v>
      </c>
      <c r="D559" s="121">
        <f>D560</f>
        <v>70</v>
      </c>
    </row>
    <row r="560" spans="1:4" ht="15.6" x14ac:dyDescent="0.3">
      <c r="A560" s="75" t="s">
        <v>25</v>
      </c>
      <c r="B560" s="15" t="s">
        <v>611</v>
      </c>
      <c r="C560" s="23" t="s">
        <v>26</v>
      </c>
      <c r="D560" s="121">
        <f>D561</f>
        <v>70</v>
      </c>
    </row>
    <row r="561" spans="1:4" ht="15.6" x14ac:dyDescent="0.3">
      <c r="A561" s="75" t="s">
        <v>88</v>
      </c>
      <c r="B561" s="15" t="s">
        <v>611</v>
      </c>
      <c r="C561" s="23" t="s">
        <v>89</v>
      </c>
      <c r="D561" s="121">
        <v>70</v>
      </c>
    </row>
    <row r="562" spans="1:4" ht="33.6" x14ac:dyDescent="0.3">
      <c r="A562" s="142" t="s">
        <v>523</v>
      </c>
      <c r="B562" s="35" t="s">
        <v>248</v>
      </c>
      <c r="C562" s="143"/>
      <c r="D562" s="144">
        <f>D563+D599</f>
        <v>71287</v>
      </c>
    </row>
    <row r="563" spans="1:4" ht="15.6" x14ac:dyDescent="0.3">
      <c r="A563" s="83" t="s">
        <v>59</v>
      </c>
      <c r="B563" s="48" t="s">
        <v>249</v>
      </c>
      <c r="C563" s="49"/>
      <c r="D563" s="94">
        <f>D564+D571</f>
        <v>26686</v>
      </c>
    </row>
    <row r="564" spans="1:4" ht="31.2" x14ac:dyDescent="0.3">
      <c r="A564" s="83" t="s">
        <v>402</v>
      </c>
      <c r="B564" s="48" t="s">
        <v>278</v>
      </c>
      <c r="C564" s="49"/>
      <c r="D564" s="94">
        <f>D565</f>
        <v>2262</v>
      </c>
    </row>
    <row r="565" spans="1:4" ht="31.2" x14ac:dyDescent="0.3">
      <c r="A565" s="77" t="s">
        <v>653</v>
      </c>
      <c r="B565" s="18" t="s">
        <v>252</v>
      </c>
      <c r="C565" s="19"/>
      <c r="D565" s="120">
        <f>D566</f>
        <v>2262</v>
      </c>
    </row>
    <row r="566" spans="1:4" ht="31.2" x14ac:dyDescent="0.3">
      <c r="A566" s="71" t="s">
        <v>18</v>
      </c>
      <c r="B566" s="12" t="s">
        <v>252</v>
      </c>
      <c r="C566" s="23" t="s">
        <v>20</v>
      </c>
      <c r="D566" s="121">
        <f>D567+D569</f>
        <v>2262</v>
      </c>
    </row>
    <row r="567" spans="1:4" ht="15.6" x14ac:dyDescent="0.3">
      <c r="A567" s="71" t="s">
        <v>25</v>
      </c>
      <c r="B567" s="12" t="s">
        <v>252</v>
      </c>
      <c r="C567" s="23" t="s">
        <v>26</v>
      </c>
      <c r="D567" s="121">
        <f>D568</f>
        <v>90</v>
      </c>
    </row>
    <row r="568" spans="1:4" ht="15.6" x14ac:dyDescent="0.3">
      <c r="A568" s="70" t="s">
        <v>88</v>
      </c>
      <c r="B568" s="12" t="s">
        <v>252</v>
      </c>
      <c r="C568" s="23" t="s">
        <v>89</v>
      </c>
      <c r="D568" s="121">
        <v>90</v>
      </c>
    </row>
    <row r="569" spans="1:4" ht="31.2" x14ac:dyDescent="0.3">
      <c r="A569" s="71" t="s">
        <v>28</v>
      </c>
      <c r="B569" s="12" t="s">
        <v>252</v>
      </c>
      <c r="C569" s="23" t="s">
        <v>0</v>
      </c>
      <c r="D569" s="121">
        <f>D570</f>
        <v>2172</v>
      </c>
    </row>
    <row r="570" spans="1:4" ht="31.2" x14ac:dyDescent="0.3">
      <c r="A570" s="96" t="s">
        <v>685</v>
      </c>
      <c r="B570" s="12" t="s">
        <v>252</v>
      </c>
      <c r="C570" s="23" t="s">
        <v>683</v>
      </c>
      <c r="D570" s="121">
        <f>1925+247</f>
        <v>2172</v>
      </c>
    </row>
    <row r="571" spans="1:4" ht="15.6" x14ac:dyDescent="0.3">
      <c r="A571" s="83" t="s">
        <v>253</v>
      </c>
      <c r="B571" s="48" t="s">
        <v>284</v>
      </c>
      <c r="C571" s="49"/>
      <c r="D571" s="94">
        <f>D572+D578+D585+D591+D595</f>
        <v>24424</v>
      </c>
    </row>
    <row r="572" spans="1:4" ht="15.6" x14ac:dyDescent="0.3">
      <c r="A572" s="77" t="s">
        <v>254</v>
      </c>
      <c r="B572" s="18" t="s">
        <v>480</v>
      </c>
      <c r="C572" s="19"/>
      <c r="D572" s="120">
        <f>D573</f>
        <v>1950</v>
      </c>
    </row>
    <row r="573" spans="1:4" ht="31.2" x14ac:dyDescent="0.3">
      <c r="A573" s="71" t="s">
        <v>18</v>
      </c>
      <c r="B573" s="12" t="s">
        <v>480</v>
      </c>
      <c r="C573" s="23" t="s">
        <v>20</v>
      </c>
      <c r="D573" s="121">
        <f>D574+D576</f>
        <v>1950</v>
      </c>
    </row>
    <row r="574" spans="1:4" ht="15.6" x14ac:dyDescent="0.3">
      <c r="A574" s="71" t="s">
        <v>25</v>
      </c>
      <c r="B574" s="12" t="s">
        <v>480</v>
      </c>
      <c r="C574" s="23" t="s">
        <v>26</v>
      </c>
      <c r="D574" s="121">
        <f>D575</f>
        <v>240</v>
      </c>
    </row>
    <row r="575" spans="1:4" ht="15.6" x14ac:dyDescent="0.3">
      <c r="A575" s="70" t="s">
        <v>88</v>
      </c>
      <c r="B575" s="12" t="s">
        <v>480</v>
      </c>
      <c r="C575" s="23" t="s">
        <v>89</v>
      </c>
      <c r="D575" s="121">
        <v>240</v>
      </c>
    </row>
    <row r="576" spans="1:4" ht="31.2" x14ac:dyDescent="0.3">
      <c r="A576" s="71" t="s">
        <v>28</v>
      </c>
      <c r="B576" s="12" t="s">
        <v>480</v>
      </c>
      <c r="C576" s="23" t="s">
        <v>0</v>
      </c>
      <c r="D576" s="121">
        <f>D577</f>
        <v>1710</v>
      </c>
    </row>
    <row r="577" spans="1:4" ht="31.2" x14ac:dyDescent="0.3">
      <c r="A577" s="96" t="s">
        <v>685</v>
      </c>
      <c r="B577" s="12" t="s">
        <v>480</v>
      </c>
      <c r="C577" s="23" t="s">
        <v>683</v>
      </c>
      <c r="D577" s="121">
        <v>1710</v>
      </c>
    </row>
    <row r="578" spans="1:4" ht="31.8" x14ac:dyDescent="0.35">
      <c r="A578" s="77" t="s">
        <v>481</v>
      </c>
      <c r="B578" s="18" t="s">
        <v>516</v>
      </c>
      <c r="C578" s="17"/>
      <c r="D578" s="120">
        <f>D579+D582</f>
        <v>350</v>
      </c>
    </row>
    <row r="579" spans="1:4" ht="15.6" x14ac:dyDescent="0.3">
      <c r="A579" s="70" t="s">
        <v>22</v>
      </c>
      <c r="B579" s="13" t="s">
        <v>516</v>
      </c>
      <c r="C579" s="12" t="s">
        <v>15</v>
      </c>
      <c r="D579" s="122">
        <f>D580</f>
        <v>150</v>
      </c>
    </row>
    <row r="580" spans="1:4" ht="15.6" x14ac:dyDescent="0.3">
      <c r="A580" s="70" t="s">
        <v>17</v>
      </c>
      <c r="B580" s="13" t="s">
        <v>516</v>
      </c>
      <c r="C580" s="12" t="s">
        <v>16</v>
      </c>
      <c r="D580" s="122">
        <f>D581</f>
        <v>150</v>
      </c>
    </row>
    <row r="581" spans="1:4" ht="15.6" x14ac:dyDescent="0.3">
      <c r="A581" s="68" t="s">
        <v>108</v>
      </c>
      <c r="B581" s="13" t="s">
        <v>516</v>
      </c>
      <c r="C581" s="23" t="s">
        <v>83</v>
      </c>
      <c r="D581" s="121">
        <v>150</v>
      </c>
    </row>
    <row r="582" spans="1:4" ht="31.2" x14ac:dyDescent="0.3">
      <c r="A582" s="71" t="s">
        <v>18</v>
      </c>
      <c r="B582" s="12" t="s">
        <v>516</v>
      </c>
      <c r="C582" s="23" t="s">
        <v>20</v>
      </c>
      <c r="D582" s="121">
        <f>D583</f>
        <v>200</v>
      </c>
    </row>
    <row r="583" spans="1:4" ht="31.2" x14ac:dyDescent="0.3">
      <c r="A583" s="71" t="s">
        <v>28</v>
      </c>
      <c r="B583" s="12" t="s">
        <v>516</v>
      </c>
      <c r="C583" s="23" t="s">
        <v>0</v>
      </c>
      <c r="D583" s="121">
        <f>D584</f>
        <v>200</v>
      </c>
    </row>
    <row r="584" spans="1:4" ht="31.2" x14ac:dyDescent="0.3">
      <c r="A584" s="96" t="s">
        <v>685</v>
      </c>
      <c r="B584" s="12" t="s">
        <v>516</v>
      </c>
      <c r="C584" s="23" t="s">
        <v>683</v>
      </c>
      <c r="D584" s="121">
        <v>200</v>
      </c>
    </row>
    <row r="585" spans="1:4" ht="16.2" x14ac:dyDescent="0.35">
      <c r="A585" s="77" t="s">
        <v>484</v>
      </c>
      <c r="B585" s="18" t="s">
        <v>517</v>
      </c>
      <c r="C585" s="17"/>
      <c r="D585" s="120">
        <f>D586</f>
        <v>560</v>
      </c>
    </row>
    <row r="586" spans="1:4" ht="31.2" x14ac:dyDescent="0.3">
      <c r="A586" s="70" t="s">
        <v>18</v>
      </c>
      <c r="B586" s="13" t="s">
        <v>517</v>
      </c>
      <c r="C586" s="12" t="s">
        <v>20</v>
      </c>
      <c r="D586" s="122">
        <f>D587+D589</f>
        <v>560</v>
      </c>
    </row>
    <row r="587" spans="1:4" ht="15.6" x14ac:dyDescent="0.3">
      <c r="A587" s="71" t="s">
        <v>25</v>
      </c>
      <c r="B587" s="13" t="s">
        <v>517</v>
      </c>
      <c r="C587" s="12" t="s">
        <v>26</v>
      </c>
      <c r="D587" s="122">
        <f>D588</f>
        <v>245</v>
      </c>
    </row>
    <row r="588" spans="1:4" ht="15.6" x14ac:dyDescent="0.3">
      <c r="A588" s="70" t="s">
        <v>88</v>
      </c>
      <c r="B588" s="13" t="s">
        <v>517</v>
      </c>
      <c r="C588" s="12" t="s">
        <v>89</v>
      </c>
      <c r="D588" s="122">
        <v>245</v>
      </c>
    </row>
    <row r="589" spans="1:4" ht="31.2" x14ac:dyDescent="0.3">
      <c r="A589" s="71" t="s">
        <v>28</v>
      </c>
      <c r="B589" s="13" t="s">
        <v>517</v>
      </c>
      <c r="C589" s="12" t="s">
        <v>0</v>
      </c>
      <c r="D589" s="122">
        <f>D590</f>
        <v>315</v>
      </c>
    </row>
    <row r="590" spans="1:4" ht="31.2" x14ac:dyDescent="0.3">
      <c r="A590" s="96" t="s">
        <v>685</v>
      </c>
      <c r="B590" s="13" t="s">
        <v>517</v>
      </c>
      <c r="C590" s="12" t="s">
        <v>683</v>
      </c>
      <c r="D590" s="122">
        <v>315</v>
      </c>
    </row>
    <row r="591" spans="1:4" ht="16.2" x14ac:dyDescent="0.35">
      <c r="A591" s="77" t="s">
        <v>483</v>
      </c>
      <c r="B591" s="18" t="s">
        <v>518</v>
      </c>
      <c r="C591" s="17"/>
      <c r="D591" s="120">
        <f>D592</f>
        <v>21514</v>
      </c>
    </row>
    <row r="592" spans="1:4" ht="31.2" x14ac:dyDescent="0.3">
      <c r="A592" s="70" t="s">
        <v>18</v>
      </c>
      <c r="B592" s="13" t="s">
        <v>518</v>
      </c>
      <c r="C592" s="12" t="s">
        <v>20</v>
      </c>
      <c r="D592" s="122">
        <f>D593</f>
        <v>21514</v>
      </c>
    </row>
    <row r="593" spans="1:4" ht="15.6" x14ac:dyDescent="0.3">
      <c r="A593" s="70" t="s">
        <v>25</v>
      </c>
      <c r="B593" s="13" t="s">
        <v>518</v>
      </c>
      <c r="C593" s="12" t="s">
        <v>26</v>
      </c>
      <c r="D593" s="122">
        <f>D594</f>
        <v>21514</v>
      </c>
    </row>
    <row r="594" spans="1:4" ht="46.8" x14ac:dyDescent="0.3">
      <c r="A594" s="70" t="s">
        <v>105</v>
      </c>
      <c r="B594" s="13" t="s">
        <v>518</v>
      </c>
      <c r="C594" s="12" t="s">
        <v>106</v>
      </c>
      <c r="D594" s="122">
        <v>21514</v>
      </c>
    </row>
    <row r="595" spans="1:4" ht="15.6" x14ac:dyDescent="0.3">
      <c r="A595" s="69" t="s">
        <v>53</v>
      </c>
      <c r="B595" s="10" t="s">
        <v>519</v>
      </c>
      <c r="C595" s="19"/>
      <c r="D595" s="114">
        <f>D596</f>
        <v>50</v>
      </c>
    </row>
    <row r="596" spans="1:4" ht="31.2" x14ac:dyDescent="0.3">
      <c r="A596" s="70" t="s">
        <v>18</v>
      </c>
      <c r="B596" s="13" t="s">
        <v>519</v>
      </c>
      <c r="C596" s="12" t="s">
        <v>20</v>
      </c>
      <c r="D596" s="122">
        <f>D597</f>
        <v>50</v>
      </c>
    </row>
    <row r="597" spans="1:4" ht="15.6" x14ac:dyDescent="0.3">
      <c r="A597" s="71" t="s">
        <v>25</v>
      </c>
      <c r="B597" s="13" t="s">
        <v>519</v>
      </c>
      <c r="C597" s="12" t="s">
        <v>26</v>
      </c>
      <c r="D597" s="122">
        <f>D598</f>
        <v>50</v>
      </c>
    </row>
    <row r="598" spans="1:4" ht="15.6" x14ac:dyDescent="0.3">
      <c r="A598" s="70" t="s">
        <v>88</v>
      </c>
      <c r="B598" s="13" t="s">
        <v>519</v>
      </c>
      <c r="C598" s="12" t="s">
        <v>89</v>
      </c>
      <c r="D598" s="122">
        <v>50</v>
      </c>
    </row>
    <row r="599" spans="1:4" ht="31.2" x14ac:dyDescent="0.3">
      <c r="A599" s="83" t="s">
        <v>482</v>
      </c>
      <c r="B599" s="48" t="s">
        <v>250</v>
      </c>
      <c r="C599" s="49"/>
      <c r="D599" s="94">
        <f>D600</f>
        <v>44601</v>
      </c>
    </row>
    <row r="600" spans="1:4" ht="31.2" x14ac:dyDescent="0.3">
      <c r="A600" s="83" t="s">
        <v>257</v>
      </c>
      <c r="B600" s="48" t="s">
        <v>251</v>
      </c>
      <c r="C600" s="49"/>
      <c r="D600" s="94">
        <f>D601+D613+D617+D624+D628</f>
        <v>44601</v>
      </c>
    </row>
    <row r="601" spans="1:4" ht="15.6" x14ac:dyDescent="0.3">
      <c r="A601" s="77" t="s">
        <v>63</v>
      </c>
      <c r="B601" s="19" t="s">
        <v>255</v>
      </c>
      <c r="C601" s="19"/>
      <c r="D601" s="110">
        <f>D602+D605+D608</f>
        <v>22924</v>
      </c>
    </row>
    <row r="602" spans="1:4" ht="15.6" x14ac:dyDescent="0.3">
      <c r="A602" s="71" t="s">
        <v>22</v>
      </c>
      <c r="B602" s="12" t="s">
        <v>255</v>
      </c>
      <c r="C602" s="22" t="s">
        <v>15</v>
      </c>
      <c r="D602" s="113">
        <f>D603</f>
        <v>355</v>
      </c>
    </row>
    <row r="603" spans="1:4" ht="15.6" x14ac:dyDescent="0.3">
      <c r="A603" s="71" t="s">
        <v>17</v>
      </c>
      <c r="B603" s="12" t="s">
        <v>255</v>
      </c>
      <c r="C603" s="22" t="s">
        <v>16</v>
      </c>
      <c r="D603" s="113">
        <f>D604</f>
        <v>355</v>
      </c>
    </row>
    <row r="604" spans="1:4" ht="15.6" x14ac:dyDescent="0.3">
      <c r="A604" s="68" t="s">
        <v>108</v>
      </c>
      <c r="B604" s="12" t="s">
        <v>255</v>
      </c>
      <c r="C604" s="23" t="s">
        <v>83</v>
      </c>
      <c r="D604" s="113">
        <v>355</v>
      </c>
    </row>
    <row r="605" spans="1:4" ht="15.6" x14ac:dyDescent="0.3">
      <c r="A605" s="75" t="s">
        <v>23</v>
      </c>
      <c r="B605" s="12" t="s">
        <v>255</v>
      </c>
      <c r="C605" s="15" t="s">
        <v>24</v>
      </c>
      <c r="D605" s="113">
        <f t="shared" ref="D605:D606" si="30">D606</f>
        <v>1820</v>
      </c>
    </row>
    <row r="606" spans="1:4" ht="15.6" x14ac:dyDescent="0.3">
      <c r="A606" s="75" t="s">
        <v>135</v>
      </c>
      <c r="B606" s="12" t="s">
        <v>255</v>
      </c>
      <c r="C606" s="15" t="s">
        <v>162</v>
      </c>
      <c r="D606" s="113">
        <f t="shared" si="30"/>
        <v>1820</v>
      </c>
    </row>
    <row r="607" spans="1:4" ht="31.2" x14ac:dyDescent="0.3">
      <c r="A607" s="75" t="s">
        <v>146</v>
      </c>
      <c r="B607" s="12" t="s">
        <v>255</v>
      </c>
      <c r="C607" s="12" t="s">
        <v>163</v>
      </c>
      <c r="D607" s="113">
        <v>1820</v>
      </c>
    </row>
    <row r="608" spans="1:4" ht="31.2" x14ac:dyDescent="0.3">
      <c r="A608" s="70" t="s">
        <v>18</v>
      </c>
      <c r="B608" s="12" t="s">
        <v>255</v>
      </c>
      <c r="C608" s="12" t="s">
        <v>20</v>
      </c>
      <c r="D608" s="113">
        <f>D609+D611</f>
        <v>20749</v>
      </c>
    </row>
    <row r="609" spans="1:4" ht="15.6" x14ac:dyDescent="0.3">
      <c r="A609" s="70" t="s">
        <v>25</v>
      </c>
      <c r="B609" s="12" t="s">
        <v>255</v>
      </c>
      <c r="C609" s="12" t="s">
        <v>26</v>
      </c>
      <c r="D609" s="113">
        <f>D610</f>
        <v>20149</v>
      </c>
    </row>
    <row r="610" spans="1:4" ht="15.6" x14ac:dyDescent="0.3">
      <c r="A610" s="75" t="s">
        <v>88</v>
      </c>
      <c r="B610" s="12" t="s">
        <v>255</v>
      </c>
      <c r="C610" s="23" t="s">
        <v>89</v>
      </c>
      <c r="D610" s="113">
        <v>20149</v>
      </c>
    </row>
    <row r="611" spans="1:4" ht="31.2" x14ac:dyDescent="0.3">
      <c r="A611" s="68" t="s">
        <v>66</v>
      </c>
      <c r="B611" s="12" t="s">
        <v>255</v>
      </c>
      <c r="C611" s="12" t="s">
        <v>0</v>
      </c>
      <c r="D611" s="113">
        <f>D612</f>
        <v>600</v>
      </c>
    </row>
    <row r="612" spans="1:4" ht="31.2" x14ac:dyDescent="0.3">
      <c r="A612" s="96" t="s">
        <v>685</v>
      </c>
      <c r="B612" s="12" t="s">
        <v>255</v>
      </c>
      <c r="C612" s="12" t="s">
        <v>683</v>
      </c>
      <c r="D612" s="113">
        <v>600</v>
      </c>
    </row>
    <row r="613" spans="1:4" ht="15.6" x14ac:dyDescent="0.3">
      <c r="A613" s="77" t="s">
        <v>64</v>
      </c>
      <c r="B613" s="19" t="s">
        <v>259</v>
      </c>
      <c r="C613" s="19"/>
      <c r="D613" s="110">
        <f>D614</f>
        <v>8911</v>
      </c>
    </row>
    <row r="614" spans="1:4" ht="15.6" x14ac:dyDescent="0.3">
      <c r="A614" s="71" t="s">
        <v>22</v>
      </c>
      <c r="B614" s="12" t="s">
        <v>259</v>
      </c>
      <c r="C614" s="22" t="s">
        <v>15</v>
      </c>
      <c r="D614" s="113">
        <f>D615</f>
        <v>8911</v>
      </c>
    </row>
    <row r="615" spans="1:4" ht="15.6" x14ac:dyDescent="0.3">
      <c r="A615" s="71" t="s">
        <v>17</v>
      </c>
      <c r="B615" s="12" t="s">
        <v>259</v>
      </c>
      <c r="C615" s="22" t="s">
        <v>16</v>
      </c>
      <c r="D615" s="113">
        <f>D616</f>
        <v>8911</v>
      </c>
    </row>
    <row r="616" spans="1:4" ht="15.6" x14ac:dyDescent="0.3">
      <c r="A616" s="68" t="s">
        <v>108</v>
      </c>
      <c r="B616" s="12" t="s">
        <v>259</v>
      </c>
      <c r="C616" s="23" t="s">
        <v>83</v>
      </c>
      <c r="D616" s="113">
        <v>8911</v>
      </c>
    </row>
    <row r="617" spans="1:4" ht="46.8" x14ac:dyDescent="0.3">
      <c r="A617" s="77" t="s">
        <v>72</v>
      </c>
      <c r="B617" s="19" t="s">
        <v>258</v>
      </c>
      <c r="C617" s="19"/>
      <c r="D617" s="110">
        <f>D618+D621</f>
        <v>450</v>
      </c>
    </row>
    <row r="618" spans="1:4" ht="15.6" x14ac:dyDescent="0.3">
      <c r="A618" s="71" t="s">
        <v>22</v>
      </c>
      <c r="B618" s="12" t="s">
        <v>258</v>
      </c>
      <c r="C618" s="22" t="s">
        <v>15</v>
      </c>
      <c r="D618" s="113">
        <f>D619</f>
        <v>150</v>
      </c>
    </row>
    <row r="619" spans="1:4" ht="15.6" x14ac:dyDescent="0.3">
      <c r="A619" s="71" t="s">
        <v>17</v>
      </c>
      <c r="B619" s="12" t="s">
        <v>258</v>
      </c>
      <c r="C619" s="22" t="s">
        <v>16</v>
      </c>
      <c r="D619" s="113">
        <f>D620</f>
        <v>150</v>
      </c>
    </row>
    <row r="620" spans="1:4" ht="15.6" x14ac:dyDescent="0.3">
      <c r="A620" s="68" t="s">
        <v>108</v>
      </c>
      <c r="B620" s="12" t="s">
        <v>258</v>
      </c>
      <c r="C620" s="23" t="s">
        <v>83</v>
      </c>
      <c r="D620" s="113">
        <v>150</v>
      </c>
    </row>
    <row r="621" spans="1:4" ht="31.2" x14ac:dyDescent="0.3">
      <c r="A621" s="71" t="s">
        <v>18</v>
      </c>
      <c r="B621" s="12" t="s">
        <v>258</v>
      </c>
      <c r="C621" s="23" t="s">
        <v>20</v>
      </c>
      <c r="D621" s="113">
        <f>D622</f>
        <v>300</v>
      </c>
    </row>
    <row r="622" spans="1:4" ht="15.6" x14ac:dyDescent="0.3">
      <c r="A622" s="71" t="s">
        <v>25</v>
      </c>
      <c r="B622" s="12" t="s">
        <v>258</v>
      </c>
      <c r="C622" s="23" t="s">
        <v>26</v>
      </c>
      <c r="D622" s="113">
        <f>D623</f>
        <v>300</v>
      </c>
    </row>
    <row r="623" spans="1:4" ht="15.6" x14ac:dyDescent="0.3">
      <c r="A623" s="75" t="s">
        <v>88</v>
      </c>
      <c r="B623" s="12" t="s">
        <v>258</v>
      </c>
      <c r="C623" s="23" t="s">
        <v>89</v>
      </c>
      <c r="D623" s="113">
        <v>300</v>
      </c>
    </row>
    <row r="624" spans="1:4" ht="15.6" x14ac:dyDescent="0.3">
      <c r="A624" s="77" t="s">
        <v>58</v>
      </c>
      <c r="B624" s="18" t="s">
        <v>256</v>
      </c>
      <c r="C624" s="19"/>
      <c r="D624" s="110">
        <f>D625</f>
        <v>930</v>
      </c>
    </row>
    <row r="625" spans="1:4" ht="31.2" x14ac:dyDescent="0.3">
      <c r="A625" s="71" t="s">
        <v>18</v>
      </c>
      <c r="B625" s="12" t="s">
        <v>256</v>
      </c>
      <c r="C625" s="23" t="s">
        <v>20</v>
      </c>
      <c r="D625" s="113">
        <f>D626</f>
        <v>930</v>
      </c>
    </row>
    <row r="626" spans="1:4" ht="15.6" x14ac:dyDescent="0.3">
      <c r="A626" s="71" t="s">
        <v>25</v>
      </c>
      <c r="B626" s="12" t="s">
        <v>256</v>
      </c>
      <c r="C626" s="23" t="s">
        <v>26</v>
      </c>
      <c r="D626" s="113">
        <f>D627</f>
        <v>930</v>
      </c>
    </row>
    <row r="627" spans="1:4" ht="15.6" x14ac:dyDescent="0.3">
      <c r="A627" s="75" t="s">
        <v>88</v>
      </c>
      <c r="B627" s="12" t="s">
        <v>256</v>
      </c>
      <c r="C627" s="23" t="s">
        <v>89</v>
      </c>
      <c r="D627" s="113">
        <v>930</v>
      </c>
    </row>
    <row r="628" spans="1:4" ht="15.6" x14ac:dyDescent="0.3">
      <c r="A628" s="77" t="s">
        <v>687</v>
      </c>
      <c r="B628" s="19" t="s">
        <v>688</v>
      </c>
      <c r="C628" s="100"/>
      <c r="D628" s="120">
        <f>D629+D632</f>
        <v>11386</v>
      </c>
    </row>
    <row r="629" spans="1:4" ht="15.6" x14ac:dyDescent="0.3">
      <c r="A629" s="71" t="s">
        <v>22</v>
      </c>
      <c r="B629" s="12" t="s">
        <v>688</v>
      </c>
      <c r="C629" s="23" t="s">
        <v>15</v>
      </c>
      <c r="D629" s="165">
        <f>D630</f>
        <v>7971</v>
      </c>
    </row>
    <row r="630" spans="1:4" ht="15.6" x14ac:dyDescent="0.3">
      <c r="A630" s="71" t="s">
        <v>17</v>
      </c>
      <c r="B630" s="12" t="s">
        <v>688</v>
      </c>
      <c r="C630" s="23" t="s">
        <v>16</v>
      </c>
      <c r="D630" s="165">
        <f>D631</f>
        <v>7971</v>
      </c>
    </row>
    <row r="631" spans="1:4" ht="15.6" x14ac:dyDescent="0.3">
      <c r="A631" s="68" t="s">
        <v>108</v>
      </c>
      <c r="B631" s="12" t="s">
        <v>688</v>
      </c>
      <c r="C631" s="23" t="s">
        <v>83</v>
      </c>
      <c r="D631" s="165">
        <f>0+7971</f>
        <v>7971</v>
      </c>
    </row>
    <row r="632" spans="1:4" ht="31.2" x14ac:dyDescent="0.3">
      <c r="A632" s="71" t="s">
        <v>18</v>
      </c>
      <c r="B632" s="12" t="s">
        <v>688</v>
      </c>
      <c r="C632" s="23" t="s">
        <v>20</v>
      </c>
      <c r="D632" s="165">
        <f>D633</f>
        <v>3415</v>
      </c>
    </row>
    <row r="633" spans="1:4" ht="15.6" x14ac:dyDescent="0.3">
      <c r="A633" s="71" t="s">
        <v>25</v>
      </c>
      <c r="B633" s="12" t="s">
        <v>688</v>
      </c>
      <c r="C633" s="23" t="s">
        <v>26</v>
      </c>
      <c r="D633" s="165">
        <f>D634</f>
        <v>3415</v>
      </c>
    </row>
    <row r="634" spans="1:4" ht="15.6" x14ac:dyDescent="0.3">
      <c r="A634" s="75" t="s">
        <v>88</v>
      </c>
      <c r="B634" s="12" t="s">
        <v>688</v>
      </c>
      <c r="C634" s="23" t="s">
        <v>89</v>
      </c>
      <c r="D634" s="165">
        <f>0+3415</f>
        <v>3415</v>
      </c>
    </row>
    <row r="635" spans="1:4" ht="15.6" x14ac:dyDescent="0.3">
      <c r="A635" s="75"/>
      <c r="B635" s="12"/>
      <c r="C635" s="23"/>
      <c r="D635" s="113"/>
    </row>
    <row r="636" spans="1:4" ht="34.799999999999997" x14ac:dyDescent="0.3">
      <c r="A636" s="72" t="s">
        <v>564</v>
      </c>
      <c r="B636" s="32" t="s">
        <v>375</v>
      </c>
      <c r="C636" s="35"/>
      <c r="D636" s="118">
        <f>D637+D671+D708+D719+D734</f>
        <v>114400</v>
      </c>
    </row>
    <row r="637" spans="1:4" ht="17.399999999999999" x14ac:dyDescent="0.3">
      <c r="A637" s="73" t="s">
        <v>148</v>
      </c>
      <c r="B637" s="85" t="s">
        <v>376</v>
      </c>
      <c r="C637" s="36"/>
      <c r="D637" s="119">
        <f>D638+D643+D653+D661</f>
        <v>18757</v>
      </c>
    </row>
    <row r="638" spans="1:4" ht="17.399999999999999" x14ac:dyDescent="0.3">
      <c r="A638" s="73" t="s">
        <v>377</v>
      </c>
      <c r="B638" s="85" t="s">
        <v>378</v>
      </c>
      <c r="C638" s="36"/>
      <c r="D638" s="119">
        <f>D639</f>
        <v>400</v>
      </c>
    </row>
    <row r="639" spans="1:4" ht="31.8" x14ac:dyDescent="0.35">
      <c r="A639" s="77" t="s">
        <v>379</v>
      </c>
      <c r="B639" s="18" t="s">
        <v>380</v>
      </c>
      <c r="C639" s="86"/>
      <c r="D639" s="120">
        <f>D640</f>
        <v>400</v>
      </c>
    </row>
    <row r="640" spans="1:4" ht="18" x14ac:dyDescent="0.35">
      <c r="A640" s="70" t="s">
        <v>22</v>
      </c>
      <c r="B640" s="13" t="s">
        <v>380</v>
      </c>
      <c r="C640" s="37" t="s">
        <v>15</v>
      </c>
      <c r="D640" s="122">
        <f>D641</f>
        <v>400</v>
      </c>
    </row>
    <row r="641" spans="1:4" ht="18" x14ac:dyDescent="0.35">
      <c r="A641" s="70" t="s">
        <v>17</v>
      </c>
      <c r="B641" s="13" t="s">
        <v>380</v>
      </c>
      <c r="C641" s="22" t="s">
        <v>16</v>
      </c>
      <c r="D641" s="123">
        <f>D642</f>
        <v>400</v>
      </c>
    </row>
    <row r="642" spans="1:4" ht="18" x14ac:dyDescent="0.35">
      <c r="A642" s="68" t="s">
        <v>108</v>
      </c>
      <c r="B642" s="13" t="s">
        <v>380</v>
      </c>
      <c r="C642" s="22" t="s">
        <v>83</v>
      </c>
      <c r="D642" s="123">
        <f>9400-9000</f>
        <v>400</v>
      </c>
    </row>
    <row r="643" spans="1:4" ht="17.399999999999999" x14ac:dyDescent="0.3">
      <c r="A643" s="73" t="s">
        <v>565</v>
      </c>
      <c r="B643" s="85" t="s">
        <v>566</v>
      </c>
      <c r="C643" s="22"/>
      <c r="D643" s="124">
        <f>D644</f>
        <v>270</v>
      </c>
    </row>
    <row r="644" spans="1:4" ht="18" x14ac:dyDescent="0.35">
      <c r="A644" s="77" t="s">
        <v>567</v>
      </c>
      <c r="B644" s="18" t="s">
        <v>568</v>
      </c>
      <c r="C644" s="22"/>
      <c r="D644" s="125">
        <f>D645+D648</f>
        <v>270</v>
      </c>
    </row>
    <row r="645" spans="1:4" ht="18" x14ac:dyDescent="0.35">
      <c r="A645" s="70" t="s">
        <v>22</v>
      </c>
      <c r="B645" s="13" t="s">
        <v>568</v>
      </c>
      <c r="C645" s="37" t="s">
        <v>15</v>
      </c>
      <c r="D645" s="123">
        <f>D646</f>
        <v>220</v>
      </c>
    </row>
    <row r="646" spans="1:4" ht="18" x14ac:dyDescent="0.35">
      <c r="A646" s="70" t="s">
        <v>17</v>
      </c>
      <c r="B646" s="13" t="s">
        <v>568</v>
      </c>
      <c r="C646" s="22" t="s">
        <v>16</v>
      </c>
      <c r="D646" s="123">
        <f>D647</f>
        <v>220</v>
      </c>
    </row>
    <row r="647" spans="1:4" ht="18" x14ac:dyDescent="0.35">
      <c r="A647" s="68" t="s">
        <v>108</v>
      </c>
      <c r="B647" s="13" t="s">
        <v>568</v>
      </c>
      <c r="C647" s="22" t="s">
        <v>83</v>
      </c>
      <c r="D647" s="123">
        <v>220</v>
      </c>
    </row>
    <row r="648" spans="1:4" ht="31.2" x14ac:dyDescent="0.3">
      <c r="A648" s="70" t="s">
        <v>18</v>
      </c>
      <c r="B648" s="13" t="s">
        <v>568</v>
      </c>
      <c r="C648" s="12">
        <v>600</v>
      </c>
      <c r="D648" s="122">
        <f>D649+D651</f>
        <v>50</v>
      </c>
    </row>
    <row r="649" spans="1:4" ht="15.6" x14ac:dyDescent="0.3">
      <c r="A649" s="71" t="s">
        <v>25</v>
      </c>
      <c r="B649" s="13" t="s">
        <v>568</v>
      </c>
      <c r="C649" s="22">
        <v>610</v>
      </c>
      <c r="D649" s="122">
        <f>D650</f>
        <v>25</v>
      </c>
    </row>
    <row r="650" spans="1:4" ht="15.6" x14ac:dyDescent="0.3">
      <c r="A650" s="71" t="s">
        <v>88</v>
      </c>
      <c r="B650" s="13" t="s">
        <v>568</v>
      </c>
      <c r="C650" s="22" t="s">
        <v>89</v>
      </c>
      <c r="D650" s="122">
        <v>25</v>
      </c>
    </row>
    <row r="651" spans="1:4" ht="15.6" x14ac:dyDescent="0.3">
      <c r="A651" s="68" t="s">
        <v>144</v>
      </c>
      <c r="B651" s="13" t="s">
        <v>568</v>
      </c>
      <c r="C651" s="12" t="s">
        <v>21</v>
      </c>
      <c r="D651" s="122">
        <f>D652</f>
        <v>25</v>
      </c>
    </row>
    <row r="652" spans="1:4" ht="15.6" x14ac:dyDescent="0.3">
      <c r="A652" s="68" t="s">
        <v>90</v>
      </c>
      <c r="B652" s="13" t="s">
        <v>568</v>
      </c>
      <c r="C652" s="12" t="s">
        <v>91</v>
      </c>
      <c r="D652" s="122">
        <v>25</v>
      </c>
    </row>
    <row r="653" spans="1:4" ht="31.2" x14ac:dyDescent="0.3">
      <c r="A653" s="73" t="s">
        <v>381</v>
      </c>
      <c r="B653" s="85" t="s">
        <v>382</v>
      </c>
      <c r="C653" s="20"/>
      <c r="D653" s="119">
        <f>D654</f>
        <v>1620</v>
      </c>
    </row>
    <row r="654" spans="1:4" ht="31.2" x14ac:dyDescent="0.3">
      <c r="A654" s="77" t="s">
        <v>383</v>
      </c>
      <c r="B654" s="18" t="s">
        <v>384</v>
      </c>
      <c r="C654" s="19"/>
      <c r="D654" s="120">
        <f>D655+D658</f>
        <v>1620</v>
      </c>
    </row>
    <row r="655" spans="1:4" ht="15.6" x14ac:dyDescent="0.3">
      <c r="A655" s="70" t="s">
        <v>22</v>
      </c>
      <c r="B655" s="13" t="s">
        <v>384</v>
      </c>
      <c r="C655" s="12">
        <v>200</v>
      </c>
      <c r="D655" s="122">
        <f>D656</f>
        <v>425</v>
      </c>
    </row>
    <row r="656" spans="1:4" ht="15.6" x14ac:dyDescent="0.3">
      <c r="A656" s="70" t="s">
        <v>17</v>
      </c>
      <c r="B656" s="13" t="s">
        <v>384</v>
      </c>
      <c r="C656" s="12">
        <v>240</v>
      </c>
      <c r="D656" s="122">
        <f>D657</f>
        <v>425</v>
      </c>
    </row>
    <row r="657" spans="1:4" ht="15.6" x14ac:dyDescent="0.3">
      <c r="A657" s="68" t="s">
        <v>108</v>
      </c>
      <c r="B657" s="13" t="s">
        <v>384</v>
      </c>
      <c r="C657" s="12" t="s">
        <v>83</v>
      </c>
      <c r="D657" s="122">
        <v>425</v>
      </c>
    </row>
    <row r="658" spans="1:4" ht="31.2" x14ac:dyDescent="0.3">
      <c r="A658" s="70" t="s">
        <v>18</v>
      </c>
      <c r="B658" s="13" t="s">
        <v>384</v>
      </c>
      <c r="C658" s="12">
        <v>600</v>
      </c>
      <c r="D658" s="122">
        <f>D659</f>
        <v>1195</v>
      </c>
    </row>
    <row r="659" spans="1:4" ht="15.6" x14ac:dyDescent="0.3">
      <c r="A659" s="71" t="s">
        <v>25</v>
      </c>
      <c r="B659" s="13" t="s">
        <v>384</v>
      </c>
      <c r="C659" s="22">
        <v>610</v>
      </c>
      <c r="D659" s="122">
        <f>D660</f>
        <v>1195</v>
      </c>
    </row>
    <row r="660" spans="1:4" ht="15.6" x14ac:dyDescent="0.3">
      <c r="A660" s="71" t="s">
        <v>88</v>
      </c>
      <c r="B660" s="13" t="s">
        <v>384</v>
      </c>
      <c r="C660" s="22" t="s">
        <v>89</v>
      </c>
      <c r="D660" s="122">
        <v>1195</v>
      </c>
    </row>
    <row r="661" spans="1:4" ht="15.6" x14ac:dyDescent="0.3">
      <c r="A661" s="73" t="s">
        <v>403</v>
      </c>
      <c r="B661" s="85" t="s">
        <v>385</v>
      </c>
      <c r="C661" s="20"/>
      <c r="D661" s="119">
        <f>D662</f>
        <v>16467</v>
      </c>
    </row>
    <row r="662" spans="1:4" ht="15.6" x14ac:dyDescent="0.3">
      <c r="A662" s="77" t="s">
        <v>386</v>
      </c>
      <c r="B662" s="18" t="s">
        <v>387</v>
      </c>
      <c r="C662" s="19"/>
      <c r="D662" s="120">
        <f>D663+D666</f>
        <v>16467</v>
      </c>
    </row>
    <row r="663" spans="1:4" ht="15.6" x14ac:dyDescent="0.3">
      <c r="A663" s="70" t="s">
        <v>22</v>
      </c>
      <c r="B663" s="13" t="s">
        <v>387</v>
      </c>
      <c r="C663" s="12" t="s">
        <v>15</v>
      </c>
      <c r="D663" s="122">
        <f>D664</f>
        <v>100</v>
      </c>
    </row>
    <row r="664" spans="1:4" ht="15.6" x14ac:dyDescent="0.3">
      <c r="A664" s="70" t="s">
        <v>17</v>
      </c>
      <c r="B664" s="13" t="s">
        <v>387</v>
      </c>
      <c r="C664" s="12" t="s">
        <v>16</v>
      </c>
      <c r="D664" s="122">
        <f>D665</f>
        <v>100</v>
      </c>
    </row>
    <row r="665" spans="1:4" ht="15.6" x14ac:dyDescent="0.3">
      <c r="A665" s="68" t="s">
        <v>108</v>
      </c>
      <c r="B665" s="13" t="s">
        <v>387</v>
      </c>
      <c r="C665" s="12" t="s">
        <v>83</v>
      </c>
      <c r="D665" s="122">
        <v>100</v>
      </c>
    </row>
    <row r="666" spans="1:4" ht="31.2" x14ac:dyDescent="0.3">
      <c r="A666" s="70" t="s">
        <v>18</v>
      </c>
      <c r="B666" s="13" t="s">
        <v>387</v>
      </c>
      <c r="C666" s="12" t="s">
        <v>20</v>
      </c>
      <c r="D666" s="122">
        <f>D667+D669</f>
        <v>16367</v>
      </c>
    </row>
    <row r="667" spans="1:4" ht="15.6" x14ac:dyDescent="0.3">
      <c r="A667" s="71" t="s">
        <v>25</v>
      </c>
      <c r="B667" s="13" t="s">
        <v>387</v>
      </c>
      <c r="C667" s="12" t="s">
        <v>26</v>
      </c>
      <c r="D667" s="122">
        <f>D668</f>
        <v>10272</v>
      </c>
    </row>
    <row r="668" spans="1:4" ht="15.6" x14ac:dyDescent="0.3">
      <c r="A668" s="71" t="s">
        <v>88</v>
      </c>
      <c r="B668" s="13" t="s">
        <v>387</v>
      </c>
      <c r="C668" s="12" t="s">
        <v>89</v>
      </c>
      <c r="D668" s="122">
        <v>10272</v>
      </c>
    </row>
    <row r="669" spans="1:4" ht="15.6" x14ac:dyDescent="0.3">
      <c r="A669" s="68" t="s">
        <v>144</v>
      </c>
      <c r="B669" s="13" t="s">
        <v>387</v>
      </c>
      <c r="C669" s="12" t="s">
        <v>21</v>
      </c>
      <c r="D669" s="122">
        <f>D670</f>
        <v>6095</v>
      </c>
    </row>
    <row r="670" spans="1:4" ht="15.6" x14ac:dyDescent="0.3">
      <c r="A670" s="68" t="s">
        <v>90</v>
      </c>
      <c r="B670" s="13" t="s">
        <v>387</v>
      </c>
      <c r="C670" s="12" t="s">
        <v>91</v>
      </c>
      <c r="D670" s="122">
        <v>6095</v>
      </c>
    </row>
    <row r="671" spans="1:4" ht="31.2" x14ac:dyDescent="0.3">
      <c r="A671" s="83" t="s">
        <v>569</v>
      </c>
      <c r="B671" s="48" t="s">
        <v>388</v>
      </c>
      <c r="C671" s="49"/>
      <c r="D671" s="94">
        <f>D672+D680+D689</f>
        <v>70738</v>
      </c>
    </row>
    <row r="672" spans="1:4" ht="31.2" x14ac:dyDescent="0.3">
      <c r="A672" s="73" t="s">
        <v>570</v>
      </c>
      <c r="B672" s="85" t="s">
        <v>389</v>
      </c>
      <c r="C672" s="20"/>
      <c r="D672" s="119">
        <f>D673+D677</f>
        <v>9181</v>
      </c>
    </row>
    <row r="673" spans="1:4" ht="15.6" x14ac:dyDescent="0.3">
      <c r="A673" s="77" t="s">
        <v>160</v>
      </c>
      <c r="B673" s="18" t="s">
        <v>390</v>
      </c>
      <c r="C673" s="19"/>
      <c r="D673" s="120">
        <f>D674</f>
        <v>4181</v>
      </c>
    </row>
    <row r="674" spans="1:4" ht="15.6" x14ac:dyDescent="0.3">
      <c r="A674" s="70" t="s">
        <v>22</v>
      </c>
      <c r="B674" s="13" t="s">
        <v>390</v>
      </c>
      <c r="C674" s="12">
        <v>200</v>
      </c>
      <c r="D674" s="122">
        <f>D675</f>
        <v>4181</v>
      </c>
    </row>
    <row r="675" spans="1:4" ht="15.6" x14ac:dyDescent="0.3">
      <c r="A675" s="70" t="s">
        <v>17</v>
      </c>
      <c r="B675" s="13" t="s">
        <v>390</v>
      </c>
      <c r="C675" s="12">
        <v>240</v>
      </c>
      <c r="D675" s="122">
        <f>D676</f>
        <v>4181</v>
      </c>
    </row>
    <row r="676" spans="1:4" ht="15.6" x14ac:dyDescent="0.3">
      <c r="A676" s="68" t="s">
        <v>108</v>
      </c>
      <c r="B676" s="13" t="s">
        <v>390</v>
      </c>
      <c r="C676" s="12" t="s">
        <v>83</v>
      </c>
      <c r="D676" s="122">
        <v>4181</v>
      </c>
    </row>
    <row r="677" spans="1:4" ht="15.6" x14ac:dyDescent="0.3">
      <c r="A677" s="69" t="s">
        <v>62</v>
      </c>
      <c r="B677" s="18" t="s">
        <v>391</v>
      </c>
      <c r="C677" s="19"/>
      <c r="D677" s="120">
        <f>D678</f>
        <v>5000</v>
      </c>
    </row>
    <row r="678" spans="1:4" ht="15.6" x14ac:dyDescent="0.3">
      <c r="A678" s="70" t="s">
        <v>13</v>
      </c>
      <c r="B678" s="13" t="s">
        <v>391</v>
      </c>
      <c r="C678" s="12" t="s">
        <v>14</v>
      </c>
      <c r="D678" s="122">
        <f>D679</f>
        <v>5000</v>
      </c>
    </row>
    <row r="679" spans="1:4" ht="15.6" x14ac:dyDescent="0.3">
      <c r="A679" s="68" t="s">
        <v>2</v>
      </c>
      <c r="B679" s="13" t="s">
        <v>391</v>
      </c>
      <c r="C679" s="12" t="s">
        <v>96</v>
      </c>
      <c r="D679" s="122">
        <v>5000</v>
      </c>
    </row>
    <row r="680" spans="1:4" ht="31.2" x14ac:dyDescent="0.3">
      <c r="A680" s="73" t="s">
        <v>571</v>
      </c>
      <c r="B680" s="85" t="s">
        <v>392</v>
      </c>
      <c r="C680" s="20"/>
      <c r="D680" s="119">
        <f>D681+D685</f>
        <v>7641</v>
      </c>
    </row>
    <row r="681" spans="1:4" ht="15.6" x14ac:dyDescent="0.3">
      <c r="A681" s="69" t="s">
        <v>426</v>
      </c>
      <c r="B681" s="18" t="s">
        <v>412</v>
      </c>
      <c r="C681" s="19"/>
      <c r="D681" s="120">
        <f>D682</f>
        <v>250</v>
      </c>
    </row>
    <row r="682" spans="1:4" ht="15.6" x14ac:dyDescent="0.3">
      <c r="A682" s="70" t="s">
        <v>22</v>
      </c>
      <c r="B682" s="13" t="s">
        <v>412</v>
      </c>
      <c r="C682" s="12" t="s">
        <v>15</v>
      </c>
      <c r="D682" s="122">
        <f>D683</f>
        <v>250</v>
      </c>
    </row>
    <row r="683" spans="1:4" ht="15.6" x14ac:dyDescent="0.3">
      <c r="A683" s="70" t="s">
        <v>17</v>
      </c>
      <c r="B683" s="13" t="s">
        <v>412</v>
      </c>
      <c r="C683" s="12" t="s">
        <v>16</v>
      </c>
      <c r="D683" s="122">
        <f>D684</f>
        <v>250</v>
      </c>
    </row>
    <row r="684" spans="1:4" ht="15.6" x14ac:dyDescent="0.3">
      <c r="A684" s="68" t="s">
        <v>108</v>
      </c>
      <c r="B684" s="13" t="s">
        <v>412</v>
      </c>
      <c r="C684" s="12" t="s">
        <v>83</v>
      </c>
      <c r="D684" s="122">
        <f>300-50</f>
        <v>250</v>
      </c>
    </row>
    <row r="685" spans="1:4" ht="15.6" x14ac:dyDescent="0.3">
      <c r="A685" s="69" t="s">
        <v>572</v>
      </c>
      <c r="B685" s="18" t="s">
        <v>573</v>
      </c>
      <c r="C685" s="19"/>
      <c r="D685" s="120">
        <f>D686</f>
        <v>7391</v>
      </c>
    </row>
    <row r="686" spans="1:4" ht="15.6" x14ac:dyDescent="0.3">
      <c r="A686" s="70" t="s">
        <v>22</v>
      </c>
      <c r="B686" s="13" t="s">
        <v>573</v>
      </c>
      <c r="C686" s="12" t="s">
        <v>15</v>
      </c>
      <c r="D686" s="122">
        <f>D687</f>
        <v>7391</v>
      </c>
    </row>
    <row r="687" spans="1:4" ht="15.6" x14ac:dyDescent="0.3">
      <c r="A687" s="70" t="s">
        <v>17</v>
      </c>
      <c r="B687" s="13" t="s">
        <v>573</v>
      </c>
      <c r="C687" s="12" t="s">
        <v>16</v>
      </c>
      <c r="D687" s="122">
        <f>D688</f>
        <v>7391</v>
      </c>
    </row>
    <row r="688" spans="1:4" ht="15.6" x14ac:dyDescent="0.3">
      <c r="A688" s="68" t="s">
        <v>108</v>
      </c>
      <c r="B688" s="13" t="s">
        <v>573</v>
      </c>
      <c r="C688" s="12" t="s">
        <v>83</v>
      </c>
      <c r="D688" s="122">
        <v>7391</v>
      </c>
    </row>
    <row r="689" spans="1:4" ht="31.2" x14ac:dyDescent="0.3">
      <c r="A689" s="83" t="s">
        <v>574</v>
      </c>
      <c r="B689" s="48" t="s">
        <v>393</v>
      </c>
      <c r="C689" s="49"/>
      <c r="D689" s="94">
        <f>D690+D694</f>
        <v>53916</v>
      </c>
    </row>
    <row r="690" spans="1:4" ht="31.2" x14ac:dyDescent="0.3">
      <c r="A690" s="69" t="s">
        <v>417</v>
      </c>
      <c r="B690" s="18" t="s">
        <v>394</v>
      </c>
      <c r="C690" s="19"/>
      <c r="D690" s="120">
        <f>D691</f>
        <v>19100</v>
      </c>
    </row>
    <row r="691" spans="1:4" ht="15.6" x14ac:dyDescent="0.3">
      <c r="A691" s="78" t="s">
        <v>415</v>
      </c>
      <c r="B691" s="13" t="s">
        <v>394</v>
      </c>
      <c r="C691" s="15" t="s">
        <v>37</v>
      </c>
      <c r="D691" s="121">
        <f>D692</f>
        <v>19100</v>
      </c>
    </row>
    <row r="692" spans="1:4" ht="15.6" x14ac:dyDescent="0.3">
      <c r="A692" s="71" t="s">
        <v>36</v>
      </c>
      <c r="B692" s="13" t="s">
        <v>394</v>
      </c>
      <c r="C692" s="15" t="s">
        <v>165</v>
      </c>
      <c r="D692" s="121">
        <f>D693</f>
        <v>19100</v>
      </c>
    </row>
    <row r="693" spans="1:4" ht="31.2" x14ac:dyDescent="0.3">
      <c r="A693" s="71" t="s">
        <v>101</v>
      </c>
      <c r="B693" s="13" t="s">
        <v>394</v>
      </c>
      <c r="C693" s="15" t="s">
        <v>102</v>
      </c>
      <c r="D693" s="121">
        <v>19100</v>
      </c>
    </row>
    <row r="694" spans="1:4" ht="15.6" x14ac:dyDescent="0.3">
      <c r="A694" s="77" t="s">
        <v>139</v>
      </c>
      <c r="B694" s="18" t="s">
        <v>575</v>
      </c>
      <c r="C694" s="19"/>
      <c r="D694" s="120">
        <f>D695+D700+D704</f>
        <v>34816</v>
      </c>
    </row>
    <row r="695" spans="1:4" ht="46.8" x14ac:dyDescent="0.3">
      <c r="A695" s="70" t="s">
        <v>39</v>
      </c>
      <c r="B695" s="13" t="s">
        <v>575</v>
      </c>
      <c r="C695" s="15">
        <v>100</v>
      </c>
      <c r="D695" s="122">
        <f>D696</f>
        <v>29864</v>
      </c>
    </row>
    <row r="696" spans="1:4" ht="15.6" x14ac:dyDescent="0.3">
      <c r="A696" s="70" t="s">
        <v>33</v>
      </c>
      <c r="B696" s="13" t="s">
        <v>575</v>
      </c>
      <c r="C696" s="15" t="s">
        <v>32</v>
      </c>
      <c r="D696" s="122">
        <f>D697+D698+D699</f>
        <v>29864</v>
      </c>
    </row>
    <row r="697" spans="1:4" ht="15.6" x14ac:dyDescent="0.3">
      <c r="A697" s="70" t="s">
        <v>333</v>
      </c>
      <c r="B697" s="13" t="s">
        <v>575</v>
      </c>
      <c r="C697" s="15" t="s">
        <v>93</v>
      </c>
      <c r="D697" s="122">
        <f>18866-490</f>
        <v>18376</v>
      </c>
    </row>
    <row r="698" spans="1:4" ht="15.6" x14ac:dyDescent="0.3">
      <c r="A698" s="70" t="s">
        <v>95</v>
      </c>
      <c r="B698" s="13" t="s">
        <v>575</v>
      </c>
      <c r="C698" s="15" t="s">
        <v>94</v>
      </c>
      <c r="D698" s="122">
        <v>4561</v>
      </c>
    </row>
    <row r="699" spans="1:4" ht="31.2" x14ac:dyDescent="0.3">
      <c r="A699" s="70" t="s">
        <v>181</v>
      </c>
      <c r="B699" s="13" t="s">
        <v>575</v>
      </c>
      <c r="C699" s="15" t="s">
        <v>180</v>
      </c>
      <c r="D699" s="122">
        <f>7075-148</f>
        <v>6927</v>
      </c>
    </row>
    <row r="700" spans="1:4" ht="15.6" x14ac:dyDescent="0.3">
      <c r="A700" s="75" t="s">
        <v>22</v>
      </c>
      <c r="B700" s="13" t="s">
        <v>575</v>
      </c>
      <c r="C700" s="12" t="s">
        <v>15</v>
      </c>
      <c r="D700" s="121">
        <f>D701</f>
        <v>4852</v>
      </c>
    </row>
    <row r="701" spans="1:4" ht="15.6" x14ac:dyDescent="0.3">
      <c r="A701" s="75" t="s">
        <v>17</v>
      </c>
      <c r="B701" s="13" t="s">
        <v>575</v>
      </c>
      <c r="C701" s="12" t="s">
        <v>16</v>
      </c>
      <c r="D701" s="121">
        <f>D702+D703</f>
        <v>4852</v>
      </c>
    </row>
    <row r="702" spans="1:4" ht="15.6" x14ac:dyDescent="0.3">
      <c r="A702" s="75" t="s">
        <v>576</v>
      </c>
      <c r="B702" s="13" t="s">
        <v>575</v>
      </c>
      <c r="C702" s="12" t="s">
        <v>525</v>
      </c>
      <c r="D702" s="121">
        <f>1042+350</f>
        <v>1392</v>
      </c>
    </row>
    <row r="703" spans="1:4" ht="15.6" x14ac:dyDescent="0.3">
      <c r="A703" s="68" t="s">
        <v>108</v>
      </c>
      <c r="B703" s="13" t="s">
        <v>575</v>
      </c>
      <c r="C703" s="15" t="s">
        <v>83</v>
      </c>
      <c r="D703" s="121">
        <f>3810-350</f>
        <v>3460</v>
      </c>
    </row>
    <row r="704" spans="1:4" ht="15.6" x14ac:dyDescent="0.3">
      <c r="A704" s="70" t="s">
        <v>13</v>
      </c>
      <c r="B704" s="13" t="s">
        <v>575</v>
      </c>
      <c r="C704" s="15">
        <v>800</v>
      </c>
      <c r="D704" s="121">
        <f>D705</f>
        <v>100</v>
      </c>
    </row>
    <row r="705" spans="1:4" ht="15.6" x14ac:dyDescent="0.3">
      <c r="A705" s="70" t="s">
        <v>35</v>
      </c>
      <c r="B705" s="13" t="s">
        <v>575</v>
      </c>
      <c r="C705" s="15">
        <v>850</v>
      </c>
      <c r="D705" s="121">
        <f>D706+D707</f>
        <v>100</v>
      </c>
    </row>
    <row r="706" spans="1:4" ht="15.6" x14ac:dyDescent="0.3">
      <c r="A706" s="70" t="s">
        <v>84</v>
      </c>
      <c r="B706" s="13" t="s">
        <v>575</v>
      </c>
      <c r="C706" s="15" t="s">
        <v>85</v>
      </c>
      <c r="D706" s="121">
        <v>95</v>
      </c>
    </row>
    <row r="707" spans="1:4" ht="15.6" x14ac:dyDescent="0.3">
      <c r="A707" s="70" t="s">
        <v>86</v>
      </c>
      <c r="B707" s="13" t="s">
        <v>575</v>
      </c>
      <c r="C707" s="15" t="s">
        <v>87</v>
      </c>
      <c r="D707" s="121">
        <v>5</v>
      </c>
    </row>
    <row r="708" spans="1:4" ht="31.2" x14ac:dyDescent="0.3">
      <c r="A708" s="83" t="s">
        <v>577</v>
      </c>
      <c r="B708" s="48" t="s">
        <v>578</v>
      </c>
      <c r="C708" s="49"/>
      <c r="D708" s="94">
        <f>D709+D714</f>
        <v>8820</v>
      </c>
    </row>
    <row r="709" spans="1:4" ht="31.2" x14ac:dyDescent="0.3">
      <c r="A709" s="83" t="s">
        <v>579</v>
      </c>
      <c r="B709" s="85" t="s">
        <v>580</v>
      </c>
      <c r="C709" s="20"/>
      <c r="D709" s="119">
        <f>D710</f>
        <v>6820</v>
      </c>
    </row>
    <row r="710" spans="1:4" ht="15.6" x14ac:dyDescent="0.3">
      <c r="A710" s="44" t="s">
        <v>581</v>
      </c>
      <c r="B710" s="18" t="s">
        <v>582</v>
      </c>
      <c r="C710" s="19"/>
      <c r="D710" s="120">
        <f>D711</f>
        <v>6820</v>
      </c>
    </row>
    <row r="711" spans="1:4" ht="15.6" x14ac:dyDescent="0.3">
      <c r="A711" s="87" t="s">
        <v>22</v>
      </c>
      <c r="B711" s="13" t="s">
        <v>582</v>
      </c>
      <c r="C711" s="15" t="s">
        <v>15</v>
      </c>
      <c r="D711" s="122">
        <f>D712</f>
        <v>6820</v>
      </c>
    </row>
    <row r="712" spans="1:4" ht="15.6" x14ac:dyDescent="0.3">
      <c r="A712" s="75" t="s">
        <v>17</v>
      </c>
      <c r="B712" s="13" t="s">
        <v>582</v>
      </c>
      <c r="C712" s="15" t="s">
        <v>16</v>
      </c>
      <c r="D712" s="122">
        <f>D713</f>
        <v>6820</v>
      </c>
    </row>
    <row r="713" spans="1:4" ht="15.6" x14ac:dyDescent="0.3">
      <c r="A713" s="68" t="s">
        <v>108</v>
      </c>
      <c r="B713" s="13" t="s">
        <v>582</v>
      </c>
      <c r="C713" s="15" t="s">
        <v>83</v>
      </c>
      <c r="D713" s="122">
        <v>6820</v>
      </c>
    </row>
    <row r="714" spans="1:4" ht="31.2" x14ac:dyDescent="0.3">
      <c r="A714" s="83" t="s">
        <v>583</v>
      </c>
      <c r="B714" s="85" t="s">
        <v>584</v>
      </c>
      <c r="C714" s="20"/>
      <c r="D714" s="119">
        <f>D715</f>
        <v>2000</v>
      </c>
    </row>
    <row r="715" spans="1:4" ht="15.6" x14ac:dyDescent="0.3">
      <c r="A715" s="77" t="s">
        <v>585</v>
      </c>
      <c r="B715" s="18" t="s">
        <v>586</v>
      </c>
      <c r="C715" s="19"/>
      <c r="D715" s="120">
        <f>D716</f>
        <v>2000</v>
      </c>
    </row>
    <row r="716" spans="1:4" ht="15.6" x14ac:dyDescent="0.3">
      <c r="A716" s="87" t="s">
        <v>22</v>
      </c>
      <c r="B716" s="13" t="s">
        <v>586</v>
      </c>
      <c r="C716" s="15" t="s">
        <v>15</v>
      </c>
      <c r="D716" s="121">
        <f>D717</f>
        <v>2000</v>
      </c>
    </row>
    <row r="717" spans="1:4" ht="15.6" x14ac:dyDescent="0.3">
      <c r="A717" s="75" t="s">
        <v>17</v>
      </c>
      <c r="B717" s="13" t="s">
        <v>586</v>
      </c>
      <c r="C717" s="15" t="s">
        <v>16</v>
      </c>
      <c r="D717" s="121">
        <f>D718</f>
        <v>2000</v>
      </c>
    </row>
    <row r="718" spans="1:4" ht="15.6" x14ac:dyDescent="0.3">
      <c r="A718" s="68" t="s">
        <v>108</v>
      </c>
      <c r="B718" s="13" t="s">
        <v>586</v>
      </c>
      <c r="C718" s="15" t="s">
        <v>83</v>
      </c>
      <c r="D718" s="121">
        <v>2000</v>
      </c>
    </row>
    <row r="719" spans="1:4" ht="15.6" x14ac:dyDescent="0.3">
      <c r="A719" s="83" t="s">
        <v>587</v>
      </c>
      <c r="B719" s="48" t="s">
        <v>588</v>
      </c>
      <c r="C719" s="49"/>
      <c r="D719" s="94">
        <f>D720</f>
        <v>9530</v>
      </c>
    </row>
    <row r="720" spans="1:4" ht="15.6" x14ac:dyDescent="0.3">
      <c r="A720" s="83" t="s">
        <v>589</v>
      </c>
      <c r="B720" s="85" t="s">
        <v>590</v>
      </c>
      <c r="C720" s="15"/>
      <c r="D720" s="119">
        <f>D721+D730</f>
        <v>9530</v>
      </c>
    </row>
    <row r="721" spans="1:4" ht="15.6" x14ac:dyDescent="0.3">
      <c r="A721" s="77" t="s">
        <v>591</v>
      </c>
      <c r="B721" s="18" t="s">
        <v>592</v>
      </c>
      <c r="C721" s="19"/>
      <c r="D721" s="120">
        <f>D722+D725</f>
        <v>8580</v>
      </c>
    </row>
    <row r="722" spans="1:4" ht="15.6" x14ac:dyDescent="0.3">
      <c r="A722" s="87" t="s">
        <v>22</v>
      </c>
      <c r="B722" s="13" t="s">
        <v>592</v>
      </c>
      <c r="C722" s="15" t="s">
        <v>15</v>
      </c>
      <c r="D722" s="121">
        <f>D723</f>
        <v>180</v>
      </c>
    </row>
    <row r="723" spans="1:4" ht="15.6" x14ac:dyDescent="0.3">
      <c r="A723" s="75" t="s">
        <v>17</v>
      </c>
      <c r="B723" s="13" t="s">
        <v>592</v>
      </c>
      <c r="C723" s="15" t="s">
        <v>16</v>
      </c>
      <c r="D723" s="121">
        <f>D724</f>
        <v>180</v>
      </c>
    </row>
    <row r="724" spans="1:4" ht="15.6" x14ac:dyDescent="0.3">
      <c r="A724" s="68" t="s">
        <v>108</v>
      </c>
      <c r="B724" s="13" t="s">
        <v>592</v>
      </c>
      <c r="C724" s="15" t="s">
        <v>83</v>
      </c>
      <c r="D724" s="121">
        <v>180</v>
      </c>
    </row>
    <row r="725" spans="1:4" ht="31.2" x14ac:dyDescent="0.3">
      <c r="A725" s="70" t="s">
        <v>18</v>
      </c>
      <c r="B725" s="13" t="s">
        <v>592</v>
      </c>
      <c r="C725" s="12" t="s">
        <v>20</v>
      </c>
      <c r="D725" s="122">
        <f>D726+D728</f>
        <v>8400</v>
      </c>
    </row>
    <row r="726" spans="1:4" ht="15.6" x14ac:dyDescent="0.3">
      <c r="A726" s="71" t="s">
        <v>25</v>
      </c>
      <c r="B726" s="13" t="s">
        <v>592</v>
      </c>
      <c r="C726" s="12" t="s">
        <v>26</v>
      </c>
      <c r="D726" s="122">
        <f>D727</f>
        <v>7170</v>
      </c>
    </row>
    <row r="727" spans="1:4" ht="15.6" x14ac:dyDescent="0.3">
      <c r="A727" s="71" t="s">
        <v>88</v>
      </c>
      <c r="B727" s="13" t="s">
        <v>592</v>
      </c>
      <c r="C727" s="12" t="s">
        <v>89</v>
      </c>
      <c r="D727" s="122">
        <v>7170</v>
      </c>
    </row>
    <row r="728" spans="1:4" ht="15.6" x14ac:dyDescent="0.3">
      <c r="A728" s="68" t="s">
        <v>144</v>
      </c>
      <c r="B728" s="13" t="s">
        <v>592</v>
      </c>
      <c r="C728" s="12" t="s">
        <v>21</v>
      </c>
      <c r="D728" s="122">
        <f>D729</f>
        <v>1230</v>
      </c>
    </row>
    <row r="729" spans="1:4" ht="15.6" x14ac:dyDescent="0.3">
      <c r="A729" s="68" t="s">
        <v>90</v>
      </c>
      <c r="B729" s="13" t="s">
        <v>592</v>
      </c>
      <c r="C729" s="12" t="s">
        <v>91</v>
      </c>
      <c r="D729" s="122">
        <v>1230</v>
      </c>
    </row>
    <row r="730" spans="1:4" ht="15.6" x14ac:dyDescent="0.3">
      <c r="A730" s="44" t="s">
        <v>593</v>
      </c>
      <c r="B730" s="18" t="s">
        <v>594</v>
      </c>
      <c r="C730" s="19"/>
      <c r="D730" s="120">
        <f>D731</f>
        <v>950</v>
      </c>
    </row>
    <row r="731" spans="1:4" ht="31.2" x14ac:dyDescent="0.3">
      <c r="A731" s="71" t="s">
        <v>18</v>
      </c>
      <c r="B731" s="13" t="s">
        <v>594</v>
      </c>
      <c r="C731" s="22" t="s">
        <v>20</v>
      </c>
      <c r="D731" s="121">
        <f>D732</f>
        <v>950</v>
      </c>
    </row>
    <row r="732" spans="1:4" ht="31.2" x14ac:dyDescent="0.3">
      <c r="A732" s="71" t="s">
        <v>28</v>
      </c>
      <c r="B732" s="13" t="s">
        <v>594</v>
      </c>
      <c r="C732" s="22" t="s">
        <v>0</v>
      </c>
      <c r="D732" s="121">
        <f>D733</f>
        <v>950</v>
      </c>
    </row>
    <row r="733" spans="1:4" ht="31.2" x14ac:dyDescent="0.3">
      <c r="A733" s="96" t="s">
        <v>685</v>
      </c>
      <c r="B733" s="13" t="s">
        <v>594</v>
      </c>
      <c r="C733" s="22" t="s">
        <v>683</v>
      </c>
      <c r="D733" s="121">
        <v>950</v>
      </c>
    </row>
    <row r="734" spans="1:4" ht="15.6" x14ac:dyDescent="0.3">
      <c r="A734" s="83" t="s">
        <v>595</v>
      </c>
      <c r="B734" s="48" t="s">
        <v>596</v>
      </c>
      <c r="C734" s="49"/>
      <c r="D734" s="94">
        <f>D735</f>
        <v>6555</v>
      </c>
    </row>
    <row r="735" spans="1:4" s="57" customFormat="1" ht="15.6" x14ac:dyDescent="0.3">
      <c r="A735" s="83" t="s">
        <v>597</v>
      </c>
      <c r="B735" s="48" t="s">
        <v>598</v>
      </c>
      <c r="C735" s="62"/>
      <c r="D735" s="126">
        <f>D736</f>
        <v>6555</v>
      </c>
    </row>
    <row r="736" spans="1:4" s="3" customFormat="1" ht="15.6" x14ac:dyDescent="0.3">
      <c r="A736" s="61" t="s">
        <v>599</v>
      </c>
      <c r="B736" s="10" t="s">
        <v>598</v>
      </c>
      <c r="C736" s="62"/>
      <c r="D736" s="115">
        <f>D737</f>
        <v>6555</v>
      </c>
    </row>
    <row r="737" spans="1:4" s="3" customFormat="1" ht="15.6" x14ac:dyDescent="0.3">
      <c r="A737" s="87" t="s">
        <v>22</v>
      </c>
      <c r="B737" s="11" t="s">
        <v>598</v>
      </c>
      <c r="C737" s="88">
        <v>200</v>
      </c>
      <c r="D737" s="112">
        <f>D738</f>
        <v>6555</v>
      </c>
    </row>
    <row r="738" spans="1:4" s="3" customFormat="1" ht="15.6" x14ac:dyDescent="0.3">
      <c r="A738" s="75" t="s">
        <v>17</v>
      </c>
      <c r="B738" s="11" t="s">
        <v>598</v>
      </c>
      <c r="C738" s="88">
        <v>240</v>
      </c>
      <c r="D738" s="112">
        <f>D739</f>
        <v>6555</v>
      </c>
    </row>
    <row r="739" spans="1:4" s="3" customFormat="1" ht="15.6" x14ac:dyDescent="0.3">
      <c r="A739" s="68" t="s">
        <v>108</v>
      </c>
      <c r="B739" s="11" t="s">
        <v>598</v>
      </c>
      <c r="C739" s="88">
        <v>244</v>
      </c>
      <c r="D739" s="112">
        <v>6555</v>
      </c>
    </row>
    <row r="740" spans="1:4" ht="35.4" x14ac:dyDescent="0.35">
      <c r="A740" s="129" t="s">
        <v>544</v>
      </c>
      <c r="B740" s="36" t="s">
        <v>225</v>
      </c>
      <c r="C740" s="37"/>
      <c r="D740" s="124">
        <f>D741+D750</f>
        <v>6370</v>
      </c>
    </row>
    <row r="741" spans="1:4" ht="46.8" x14ac:dyDescent="0.3">
      <c r="A741" s="83" t="s">
        <v>545</v>
      </c>
      <c r="B741" s="48" t="s">
        <v>226</v>
      </c>
      <c r="C741" s="49"/>
      <c r="D741" s="94">
        <f>D742+D746</f>
        <v>700</v>
      </c>
    </row>
    <row r="742" spans="1:4" ht="31.2" x14ac:dyDescent="0.3">
      <c r="A742" s="69" t="s">
        <v>68</v>
      </c>
      <c r="B742" s="19" t="s">
        <v>227</v>
      </c>
      <c r="C742" s="19"/>
      <c r="D742" s="120">
        <f>D743</f>
        <v>350</v>
      </c>
    </row>
    <row r="743" spans="1:4" ht="31.2" x14ac:dyDescent="0.3">
      <c r="A743" s="68" t="s">
        <v>18</v>
      </c>
      <c r="B743" s="12" t="s">
        <v>227</v>
      </c>
      <c r="C743" s="12" t="s">
        <v>20</v>
      </c>
      <c r="D743" s="127">
        <f>D744</f>
        <v>350</v>
      </c>
    </row>
    <row r="744" spans="1:4" ht="31.2" x14ac:dyDescent="0.3">
      <c r="A744" s="68" t="s">
        <v>28</v>
      </c>
      <c r="B744" s="12" t="s">
        <v>227</v>
      </c>
      <c r="C744" s="12" t="s">
        <v>0</v>
      </c>
      <c r="D744" s="127">
        <f>D745</f>
        <v>350</v>
      </c>
    </row>
    <row r="745" spans="1:4" ht="31.2" x14ac:dyDescent="0.3">
      <c r="A745" s="96" t="s">
        <v>685</v>
      </c>
      <c r="B745" s="12" t="s">
        <v>227</v>
      </c>
      <c r="C745" s="12" t="s">
        <v>683</v>
      </c>
      <c r="D745" s="127">
        <v>350</v>
      </c>
    </row>
    <row r="746" spans="1:4" ht="31.2" x14ac:dyDescent="0.3">
      <c r="A746" s="69" t="s">
        <v>54</v>
      </c>
      <c r="B746" s="19" t="s">
        <v>546</v>
      </c>
      <c r="C746" s="19"/>
      <c r="D746" s="120">
        <f>D747</f>
        <v>350</v>
      </c>
    </row>
    <row r="747" spans="1:4" ht="31.2" x14ac:dyDescent="0.3">
      <c r="A747" s="102" t="s">
        <v>18</v>
      </c>
      <c r="B747" s="12" t="s">
        <v>546</v>
      </c>
      <c r="C747" s="12" t="s">
        <v>20</v>
      </c>
      <c r="D747" s="127">
        <f>D748</f>
        <v>350</v>
      </c>
    </row>
    <row r="748" spans="1:4" ht="31.2" x14ac:dyDescent="0.3">
      <c r="A748" s="102" t="s">
        <v>28</v>
      </c>
      <c r="B748" s="12" t="s">
        <v>546</v>
      </c>
      <c r="C748" s="12" t="s">
        <v>0</v>
      </c>
      <c r="D748" s="127">
        <f>D749</f>
        <v>350</v>
      </c>
    </row>
    <row r="749" spans="1:4" ht="31.2" x14ac:dyDescent="0.3">
      <c r="A749" s="96" t="s">
        <v>685</v>
      </c>
      <c r="B749" s="12" t="s">
        <v>546</v>
      </c>
      <c r="C749" s="12" t="s">
        <v>683</v>
      </c>
      <c r="D749" s="127">
        <v>350</v>
      </c>
    </row>
    <row r="750" spans="1:4" ht="31.2" x14ac:dyDescent="0.3">
      <c r="A750" s="83" t="s">
        <v>547</v>
      </c>
      <c r="B750" s="48" t="s">
        <v>228</v>
      </c>
      <c r="C750" s="49"/>
      <c r="D750" s="94">
        <f>D751+D755+D759</f>
        <v>5670</v>
      </c>
    </row>
    <row r="751" spans="1:4" ht="15.6" x14ac:dyDescent="0.3">
      <c r="A751" s="69" t="s">
        <v>245</v>
      </c>
      <c r="B751" s="19" t="s">
        <v>548</v>
      </c>
      <c r="C751" s="19"/>
      <c r="D751" s="120">
        <f>D752</f>
        <v>4900</v>
      </c>
    </row>
    <row r="752" spans="1:4" ht="15.6" x14ac:dyDescent="0.3">
      <c r="A752" s="68" t="s">
        <v>13</v>
      </c>
      <c r="B752" s="12" t="s">
        <v>548</v>
      </c>
      <c r="C752" s="12" t="s">
        <v>14</v>
      </c>
      <c r="D752" s="127">
        <f>D753</f>
        <v>4900</v>
      </c>
    </row>
    <row r="753" spans="1:4" ht="31.2" x14ac:dyDescent="0.3">
      <c r="A753" s="145" t="s">
        <v>416</v>
      </c>
      <c r="B753" s="12" t="s">
        <v>548</v>
      </c>
      <c r="C753" s="12" t="s">
        <v>12</v>
      </c>
      <c r="D753" s="127">
        <f>D754</f>
        <v>4900</v>
      </c>
    </row>
    <row r="754" spans="1:4" ht="31.2" x14ac:dyDescent="0.3">
      <c r="A754" s="145" t="s">
        <v>686</v>
      </c>
      <c r="B754" s="12" t="s">
        <v>548</v>
      </c>
      <c r="C754" s="12" t="s">
        <v>684</v>
      </c>
      <c r="D754" s="127">
        <v>4900</v>
      </c>
    </row>
    <row r="755" spans="1:4" ht="31.2" x14ac:dyDescent="0.3">
      <c r="A755" s="46" t="s">
        <v>168</v>
      </c>
      <c r="B755" s="19" t="s">
        <v>229</v>
      </c>
      <c r="C755" s="19"/>
      <c r="D755" s="120">
        <f>D756</f>
        <v>120</v>
      </c>
    </row>
    <row r="756" spans="1:4" ht="31.2" x14ac:dyDescent="0.3">
      <c r="A756" s="102" t="s">
        <v>18</v>
      </c>
      <c r="B756" s="12" t="s">
        <v>229</v>
      </c>
      <c r="C756" s="12" t="s">
        <v>20</v>
      </c>
      <c r="D756" s="127">
        <f>D757</f>
        <v>120</v>
      </c>
    </row>
    <row r="757" spans="1:4" ht="31.2" x14ac:dyDescent="0.3">
      <c r="A757" s="102" t="s">
        <v>28</v>
      </c>
      <c r="B757" s="12" t="s">
        <v>229</v>
      </c>
      <c r="C757" s="12" t="s">
        <v>0</v>
      </c>
      <c r="D757" s="127">
        <f>D758</f>
        <v>120</v>
      </c>
    </row>
    <row r="758" spans="1:4" ht="31.2" x14ac:dyDescent="0.3">
      <c r="A758" s="96" t="s">
        <v>685</v>
      </c>
      <c r="B758" s="12" t="s">
        <v>229</v>
      </c>
      <c r="C758" s="12" t="s">
        <v>683</v>
      </c>
      <c r="D758" s="127">
        <v>120</v>
      </c>
    </row>
    <row r="759" spans="1:4" ht="31.2" x14ac:dyDescent="0.3">
      <c r="A759" s="46" t="s">
        <v>549</v>
      </c>
      <c r="B759" s="19" t="s">
        <v>230</v>
      </c>
      <c r="C759" s="19"/>
      <c r="D759" s="120">
        <f>D760</f>
        <v>650</v>
      </c>
    </row>
    <row r="760" spans="1:4" ht="31.2" x14ac:dyDescent="0.3">
      <c r="A760" s="102" t="s">
        <v>18</v>
      </c>
      <c r="B760" s="12" t="s">
        <v>230</v>
      </c>
      <c r="C760" s="12" t="s">
        <v>20</v>
      </c>
      <c r="D760" s="127">
        <f>D761</f>
        <v>650</v>
      </c>
    </row>
    <row r="761" spans="1:4" ht="31.2" x14ac:dyDescent="0.3">
      <c r="A761" s="102" t="s">
        <v>28</v>
      </c>
      <c r="B761" s="12" t="s">
        <v>230</v>
      </c>
      <c r="C761" s="12" t="s">
        <v>0</v>
      </c>
      <c r="D761" s="127">
        <f>D762</f>
        <v>650</v>
      </c>
    </row>
    <row r="762" spans="1:4" ht="31.2" x14ac:dyDescent="0.3">
      <c r="A762" s="96" t="s">
        <v>685</v>
      </c>
      <c r="B762" s="12" t="s">
        <v>230</v>
      </c>
      <c r="C762" s="12" t="s">
        <v>683</v>
      </c>
      <c r="D762" s="127">
        <v>650</v>
      </c>
    </row>
    <row r="763" spans="1:4" ht="35.4" x14ac:dyDescent="0.35">
      <c r="A763" s="129" t="s">
        <v>678</v>
      </c>
      <c r="B763" s="36" t="s">
        <v>171</v>
      </c>
      <c r="C763" s="37"/>
      <c r="D763" s="124">
        <f>D764</f>
        <v>19800</v>
      </c>
    </row>
    <row r="764" spans="1:4" ht="31.2" x14ac:dyDescent="0.3">
      <c r="A764" s="83" t="s">
        <v>216</v>
      </c>
      <c r="B764" s="48" t="s">
        <v>172</v>
      </c>
      <c r="C764" s="49"/>
      <c r="D764" s="94">
        <f>D765+D771+D778</f>
        <v>19800</v>
      </c>
    </row>
    <row r="765" spans="1:4" ht="15.6" x14ac:dyDescent="0.3">
      <c r="A765" s="69" t="s">
        <v>173</v>
      </c>
      <c r="B765" s="19" t="s">
        <v>174</v>
      </c>
      <c r="C765" s="19"/>
      <c r="D765" s="120">
        <f>D766</f>
        <v>3000</v>
      </c>
    </row>
    <row r="766" spans="1:4" s="3" customFormat="1" ht="31.2" x14ac:dyDescent="0.3">
      <c r="A766" s="70" t="s">
        <v>18</v>
      </c>
      <c r="B766" s="12" t="s">
        <v>174</v>
      </c>
      <c r="C766" s="12" t="s">
        <v>20</v>
      </c>
      <c r="D766" s="127">
        <f>D767+D769</f>
        <v>3000</v>
      </c>
    </row>
    <row r="767" spans="1:4" s="3" customFormat="1" ht="15.6" x14ac:dyDescent="0.3">
      <c r="A767" s="70" t="s">
        <v>25</v>
      </c>
      <c r="B767" s="12" t="s">
        <v>174</v>
      </c>
      <c r="C767" s="12" t="s">
        <v>26</v>
      </c>
      <c r="D767" s="127">
        <f>D768</f>
        <v>2480</v>
      </c>
    </row>
    <row r="768" spans="1:4" ht="15.6" x14ac:dyDescent="0.3">
      <c r="A768" s="71" t="s">
        <v>88</v>
      </c>
      <c r="B768" s="12" t="s">
        <v>174</v>
      </c>
      <c r="C768" s="12" t="s">
        <v>89</v>
      </c>
      <c r="D768" s="127">
        <v>2480</v>
      </c>
    </row>
    <row r="769" spans="1:4" ht="15.6" x14ac:dyDescent="0.3">
      <c r="A769" s="71" t="s">
        <v>19</v>
      </c>
      <c r="B769" s="12" t="s">
        <v>174</v>
      </c>
      <c r="C769" s="12" t="s">
        <v>21</v>
      </c>
      <c r="D769" s="127">
        <f>D770</f>
        <v>520</v>
      </c>
    </row>
    <row r="770" spans="1:4" ht="15.6" x14ac:dyDescent="0.3">
      <c r="A770" s="71" t="s">
        <v>90</v>
      </c>
      <c r="B770" s="12" t="s">
        <v>174</v>
      </c>
      <c r="C770" s="12" t="s">
        <v>91</v>
      </c>
      <c r="D770" s="127">
        <v>520</v>
      </c>
    </row>
    <row r="771" spans="1:4" ht="31.2" x14ac:dyDescent="0.3">
      <c r="A771" s="69" t="s">
        <v>176</v>
      </c>
      <c r="B771" s="19" t="s">
        <v>175</v>
      </c>
      <c r="C771" s="19"/>
      <c r="D771" s="120">
        <f>D772+D775</f>
        <v>4500</v>
      </c>
    </row>
    <row r="772" spans="1:4" ht="15.6" x14ac:dyDescent="0.3">
      <c r="A772" s="75" t="s">
        <v>22</v>
      </c>
      <c r="B772" s="12" t="s">
        <v>175</v>
      </c>
      <c r="C772" s="12" t="s">
        <v>15</v>
      </c>
      <c r="D772" s="122">
        <f>D773</f>
        <v>20</v>
      </c>
    </row>
    <row r="773" spans="1:4" ht="15.6" x14ac:dyDescent="0.3">
      <c r="A773" s="75" t="s">
        <v>17</v>
      </c>
      <c r="B773" s="12" t="s">
        <v>175</v>
      </c>
      <c r="C773" s="12" t="s">
        <v>16</v>
      </c>
      <c r="D773" s="122">
        <f>D774</f>
        <v>20</v>
      </c>
    </row>
    <row r="774" spans="1:4" ht="15.6" x14ac:dyDescent="0.3">
      <c r="A774" s="68" t="s">
        <v>108</v>
      </c>
      <c r="B774" s="12" t="s">
        <v>175</v>
      </c>
      <c r="C774" s="15" t="s">
        <v>83</v>
      </c>
      <c r="D774" s="122">
        <v>20</v>
      </c>
    </row>
    <row r="775" spans="1:4" ht="31.2" x14ac:dyDescent="0.3">
      <c r="A775" s="70" t="s">
        <v>18</v>
      </c>
      <c r="B775" s="12" t="s">
        <v>175</v>
      </c>
      <c r="C775" s="12" t="s">
        <v>20</v>
      </c>
      <c r="D775" s="127">
        <f>D776</f>
        <v>4480</v>
      </c>
    </row>
    <row r="776" spans="1:4" ht="15.6" x14ac:dyDescent="0.3">
      <c r="A776" s="70" t="s">
        <v>25</v>
      </c>
      <c r="B776" s="12" t="s">
        <v>175</v>
      </c>
      <c r="C776" s="12" t="s">
        <v>26</v>
      </c>
      <c r="D776" s="127">
        <f>D777</f>
        <v>4480</v>
      </c>
    </row>
    <row r="777" spans="1:4" ht="15.6" x14ac:dyDescent="0.3">
      <c r="A777" s="71" t="s">
        <v>88</v>
      </c>
      <c r="B777" s="12" t="s">
        <v>175</v>
      </c>
      <c r="C777" s="12" t="s">
        <v>89</v>
      </c>
      <c r="D777" s="127">
        <v>4480</v>
      </c>
    </row>
    <row r="778" spans="1:4" ht="15.6" x14ac:dyDescent="0.3">
      <c r="A778" s="69" t="s">
        <v>434</v>
      </c>
      <c r="B778" s="19" t="s">
        <v>433</v>
      </c>
      <c r="C778" s="12"/>
      <c r="D778" s="120">
        <f>D779</f>
        <v>12300</v>
      </c>
    </row>
    <row r="779" spans="1:4" ht="31.2" x14ac:dyDescent="0.3">
      <c r="A779" s="70" t="s">
        <v>18</v>
      </c>
      <c r="B779" s="12" t="s">
        <v>433</v>
      </c>
      <c r="C779" s="12" t="s">
        <v>20</v>
      </c>
      <c r="D779" s="120">
        <f>D780</f>
        <v>12300</v>
      </c>
    </row>
    <row r="780" spans="1:4" ht="15.6" x14ac:dyDescent="0.3">
      <c r="A780" s="70" t="s">
        <v>25</v>
      </c>
      <c r="B780" s="12" t="s">
        <v>433</v>
      </c>
      <c r="C780" s="12" t="s">
        <v>26</v>
      </c>
      <c r="D780" s="127">
        <f>D781</f>
        <v>12300</v>
      </c>
    </row>
    <row r="781" spans="1:4" ht="15.6" x14ac:dyDescent="0.3">
      <c r="A781" s="71" t="s">
        <v>88</v>
      </c>
      <c r="B781" s="12" t="s">
        <v>433</v>
      </c>
      <c r="C781" s="12" t="s">
        <v>89</v>
      </c>
      <c r="D781" s="127">
        <v>12300</v>
      </c>
    </row>
    <row r="782" spans="1:4" ht="35.4" x14ac:dyDescent="0.35">
      <c r="A782" s="92" t="s">
        <v>488</v>
      </c>
      <c r="B782" s="36" t="s">
        <v>217</v>
      </c>
      <c r="C782" s="37"/>
      <c r="D782" s="124">
        <f>D783+D794+D809</f>
        <v>325006</v>
      </c>
    </row>
    <row r="783" spans="1:4" ht="15.6" x14ac:dyDescent="0.3">
      <c r="A783" s="83" t="s">
        <v>92</v>
      </c>
      <c r="B783" s="48" t="s">
        <v>177</v>
      </c>
      <c r="C783" s="49"/>
      <c r="D783" s="94">
        <f>D784</f>
        <v>3804</v>
      </c>
    </row>
    <row r="784" spans="1:4" ht="31.2" x14ac:dyDescent="0.3">
      <c r="A784" s="83" t="s">
        <v>550</v>
      </c>
      <c r="B784" s="48" t="s">
        <v>492</v>
      </c>
      <c r="C784" s="49"/>
      <c r="D784" s="94">
        <f>D785+D789</f>
        <v>3804</v>
      </c>
    </row>
    <row r="785" spans="1:4" ht="15.6" x14ac:dyDescent="0.3">
      <c r="A785" s="44" t="s">
        <v>491</v>
      </c>
      <c r="B785" s="19" t="s">
        <v>493</v>
      </c>
      <c r="C785" s="12"/>
      <c r="D785" s="120">
        <f>D786</f>
        <v>420</v>
      </c>
    </row>
    <row r="786" spans="1:4" ht="15.6" x14ac:dyDescent="0.3">
      <c r="A786" s="43" t="s">
        <v>22</v>
      </c>
      <c r="B786" s="12" t="s">
        <v>493</v>
      </c>
      <c r="C786" s="12" t="s">
        <v>15</v>
      </c>
      <c r="D786" s="122">
        <f>D787</f>
        <v>420</v>
      </c>
    </row>
    <row r="787" spans="1:4" ht="15.6" x14ac:dyDescent="0.3">
      <c r="A787" s="43" t="s">
        <v>17</v>
      </c>
      <c r="B787" s="12" t="s">
        <v>493</v>
      </c>
      <c r="C787" s="12" t="s">
        <v>16</v>
      </c>
      <c r="D787" s="122">
        <f>D788</f>
        <v>420</v>
      </c>
    </row>
    <row r="788" spans="1:4" ht="15.6" x14ac:dyDescent="0.3">
      <c r="A788" s="45" t="s">
        <v>82</v>
      </c>
      <c r="B788" s="12" t="s">
        <v>493</v>
      </c>
      <c r="C788" s="12" t="s">
        <v>83</v>
      </c>
      <c r="D788" s="122">
        <v>420</v>
      </c>
    </row>
    <row r="789" spans="1:4" ht="46.8" x14ac:dyDescent="0.3">
      <c r="A789" s="44" t="s">
        <v>3</v>
      </c>
      <c r="B789" s="12" t="s">
        <v>494</v>
      </c>
      <c r="C789" s="19"/>
      <c r="D789" s="120">
        <f>D790</f>
        <v>3384</v>
      </c>
    </row>
    <row r="790" spans="1:4" ht="46.8" x14ac:dyDescent="0.3">
      <c r="A790" s="43" t="s">
        <v>30</v>
      </c>
      <c r="B790" s="12" t="s">
        <v>494</v>
      </c>
      <c r="C790" s="146" t="s">
        <v>31</v>
      </c>
      <c r="D790" s="127">
        <f>D791</f>
        <v>3384</v>
      </c>
    </row>
    <row r="791" spans="1:4" ht="15.6" x14ac:dyDescent="0.3">
      <c r="A791" s="43" t="s">
        <v>8</v>
      </c>
      <c r="B791" s="12" t="s">
        <v>494</v>
      </c>
      <c r="C791" s="12" t="s">
        <v>67</v>
      </c>
      <c r="D791" s="127">
        <f>D792+D793</f>
        <v>3384</v>
      </c>
    </row>
    <row r="792" spans="1:4" ht="31.2" x14ac:dyDescent="0.3">
      <c r="A792" s="45" t="s">
        <v>78</v>
      </c>
      <c r="B792" s="12" t="s">
        <v>494</v>
      </c>
      <c r="C792" s="12" t="s">
        <v>79</v>
      </c>
      <c r="D792" s="127">
        <v>2599</v>
      </c>
    </row>
    <row r="793" spans="1:4" ht="31.2" x14ac:dyDescent="0.3">
      <c r="A793" s="45" t="s">
        <v>184</v>
      </c>
      <c r="B793" s="12" t="s">
        <v>494</v>
      </c>
      <c r="C793" s="12" t="s">
        <v>183</v>
      </c>
      <c r="D793" s="127">
        <v>785</v>
      </c>
    </row>
    <row r="794" spans="1:4" ht="15.6" x14ac:dyDescent="0.3">
      <c r="A794" s="83" t="s">
        <v>167</v>
      </c>
      <c r="B794" s="48" t="s">
        <v>234</v>
      </c>
      <c r="C794" s="49"/>
      <c r="D794" s="94">
        <f>D796</f>
        <v>23593</v>
      </c>
    </row>
    <row r="795" spans="1:4" ht="31.2" x14ac:dyDescent="0.3">
      <c r="A795" s="83" t="s">
        <v>235</v>
      </c>
      <c r="B795" s="48" t="s">
        <v>495</v>
      </c>
      <c r="C795" s="49"/>
      <c r="D795" s="94">
        <f>D796</f>
        <v>23593</v>
      </c>
    </row>
    <row r="796" spans="1:4" ht="15.6" x14ac:dyDescent="0.3">
      <c r="A796" s="46" t="s">
        <v>169</v>
      </c>
      <c r="B796" s="19" t="s">
        <v>496</v>
      </c>
      <c r="C796" s="19"/>
      <c r="D796" s="120">
        <f>D797+D802+D806</f>
        <v>23593</v>
      </c>
    </row>
    <row r="797" spans="1:4" ht="46.8" x14ac:dyDescent="0.3">
      <c r="A797" s="43" t="s">
        <v>30</v>
      </c>
      <c r="B797" s="12" t="s">
        <v>496</v>
      </c>
      <c r="C797" s="146" t="s">
        <v>31</v>
      </c>
      <c r="D797" s="127">
        <f>D798</f>
        <v>20620</v>
      </c>
    </row>
    <row r="798" spans="1:4" ht="15.6" x14ac:dyDescent="0.3">
      <c r="A798" s="43" t="s">
        <v>33</v>
      </c>
      <c r="B798" s="12" t="s">
        <v>496</v>
      </c>
      <c r="C798" s="146" t="s">
        <v>32</v>
      </c>
      <c r="D798" s="127">
        <f>D799+D800+D801</f>
        <v>20620</v>
      </c>
    </row>
    <row r="799" spans="1:4" ht="15.6" x14ac:dyDescent="0.3">
      <c r="A799" s="45" t="s">
        <v>310</v>
      </c>
      <c r="B799" s="12" t="s">
        <v>496</v>
      </c>
      <c r="C799" s="12" t="s">
        <v>93</v>
      </c>
      <c r="D799" s="127">
        <v>12836</v>
      </c>
    </row>
    <row r="800" spans="1:4" ht="15.6" x14ac:dyDescent="0.3">
      <c r="A800" s="45" t="s">
        <v>95</v>
      </c>
      <c r="B800" s="12" t="s">
        <v>496</v>
      </c>
      <c r="C800" s="12" t="s">
        <v>94</v>
      </c>
      <c r="D800" s="127">
        <v>3001</v>
      </c>
    </row>
    <row r="801" spans="1:4" ht="31.2" x14ac:dyDescent="0.3">
      <c r="A801" s="45" t="s">
        <v>181</v>
      </c>
      <c r="B801" s="12" t="s">
        <v>496</v>
      </c>
      <c r="C801" s="12" t="s">
        <v>180</v>
      </c>
      <c r="D801" s="127">
        <v>4783</v>
      </c>
    </row>
    <row r="802" spans="1:4" ht="15.6" x14ac:dyDescent="0.3">
      <c r="A802" s="43" t="s">
        <v>22</v>
      </c>
      <c r="B802" s="12" t="s">
        <v>496</v>
      </c>
      <c r="C802" s="146" t="s">
        <v>15</v>
      </c>
      <c r="D802" s="127">
        <f>D803</f>
        <v>2963</v>
      </c>
    </row>
    <row r="803" spans="1:4" ht="15.6" x14ac:dyDescent="0.3">
      <c r="A803" s="43" t="s">
        <v>17</v>
      </c>
      <c r="B803" s="12" t="s">
        <v>496</v>
      </c>
      <c r="C803" s="146" t="s">
        <v>16</v>
      </c>
      <c r="D803" s="127">
        <f>D804+D805</f>
        <v>2963</v>
      </c>
    </row>
    <row r="804" spans="1:4" ht="15.6" x14ac:dyDescent="0.3">
      <c r="A804" s="70" t="s">
        <v>524</v>
      </c>
      <c r="B804" s="12" t="s">
        <v>496</v>
      </c>
      <c r="C804" s="12" t="s">
        <v>525</v>
      </c>
      <c r="D804" s="127">
        <v>1214</v>
      </c>
    </row>
    <row r="805" spans="1:4" ht="15.6" x14ac:dyDescent="0.3">
      <c r="A805" s="45" t="s">
        <v>82</v>
      </c>
      <c r="B805" s="12" t="s">
        <v>496</v>
      </c>
      <c r="C805" s="12" t="s">
        <v>83</v>
      </c>
      <c r="D805" s="127">
        <v>1749</v>
      </c>
    </row>
    <row r="806" spans="1:4" ht="15.6" x14ac:dyDescent="0.3">
      <c r="A806" s="70" t="s">
        <v>13</v>
      </c>
      <c r="B806" s="12" t="s">
        <v>496</v>
      </c>
      <c r="C806" s="12" t="s">
        <v>14</v>
      </c>
      <c r="D806" s="122">
        <f>D807</f>
        <v>10</v>
      </c>
    </row>
    <row r="807" spans="1:4" ht="15.6" x14ac:dyDescent="0.3">
      <c r="A807" s="45" t="s">
        <v>35</v>
      </c>
      <c r="B807" s="12" t="s">
        <v>496</v>
      </c>
      <c r="C807" s="12" t="s">
        <v>34</v>
      </c>
      <c r="D807" s="122">
        <f>D808</f>
        <v>10</v>
      </c>
    </row>
    <row r="808" spans="1:4" ht="15.6" x14ac:dyDescent="0.3">
      <c r="A808" s="45" t="s">
        <v>84</v>
      </c>
      <c r="B808" s="12" t="s">
        <v>496</v>
      </c>
      <c r="C808" s="12" t="s">
        <v>85</v>
      </c>
      <c r="D808" s="122">
        <v>10</v>
      </c>
    </row>
    <row r="809" spans="1:4" ht="15.6" x14ac:dyDescent="0.3">
      <c r="A809" s="83" t="s">
        <v>497</v>
      </c>
      <c r="B809" s="48" t="s">
        <v>498</v>
      </c>
      <c r="C809" s="49"/>
      <c r="D809" s="94">
        <f>D810+D822+D827</f>
        <v>297609</v>
      </c>
    </row>
    <row r="810" spans="1:4" s="3" customFormat="1" ht="15.6" x14ac:dyDescent="0.3">
      <c r="A810" s="83" t="s">
        <v>499</v>
      </c>
      <c r="B810" s="48" t="s">
        <v>502</v>
      </c>
      <c r="C810" s="49"/>
      <c r="D810" s="94">
        <f>D811+D815</f>
        <v>10380</v>
      </c>
    </row>
    <row r="811" spans="1:4" ht="46.8" x14ac:dyDescent="0.3">
      <c r="A811" s="44" t="s">
        <v>500</v>
      </c>
      <c r="B811" s="10" t="s">
        <v>503</v>
      </c>
      <c r="C811" s="19"/>
      <c r="D811" s="120">
        <f>D812</f>
        <v>949</v>
      </c>
    </row>
    <row r="812" spans="1:4" ht="15.6" x14ac:dyDescent="0.3">
      <c r="A812" s="43" t="s">
        <v>22</v>
      </c>
      <c r="B812" s="11" t="s">
        <v>503</v>
      </c>
      <c r="C812" s="146" t="s">
        <v>15</v>
      </c>
      <c r="D812" s="127">
        <f>D813</f>
        <v>949</v>
      </c>
    </row>
    <row r="813" spans="1:4" ht="15.6" x14ac:dyDescent="0.3">
      <c r="A813" s="43" t="s">
        <v>17</v>
      </c>
      <c r="B813" s="11" t="s">
        <v>503</v>
      </c>
      <c r="C813" s="146" t="s">
        <v>16</v>
      </c>
      <c r="D813" s="127">
        <f>D814</f>
        <v>949</v>
      </c>
    </row>
    <row r="814" spans="1:4" ht="15.6" x14ac:dyDescent="0.3">
      <c r="A814" s="45" t="s">
        <v>82</v>
      </c>
      <c r="B814" s="11" t="s">
        <v>503</v>
      </c>
      <c r="C814" s="12" t="s">
        <v>83</v>
      </c>
      <c r="D814" s="127">
        <v>949</v>
      </c>
    </row>
    <row r="815" spans="1:4" ht="15.6" x14ac:dyDescent="0.3">
      <c r="A815" s="44" t="s">
        <v>654</v>
      </c>
      <c r="B815" s="10" t="s">
        <v>505</v>
      </c>
      <c r="C815" s="12"/>
      <c r="D815" s="127">
        <f>D816+D819</f>
        <v>9431</v>
      </c>
    </row>
    <row r="816" spans="1:4" ht="15.6" x14ac:dyDescent="0.3">
      <c r="A816" s="43" t="s">
        <v>22</v>
      </c>
      <c r="B816" s="11" t="s">
        <v>505</v>
      </c>
      <c r="C816" s="12" t="s">
        <v>15</v>
      </c>
      <c r="D816" s="122">
        <f>D817</f>
        <v>45</v>
      </c>
    </row>
    <row r="817" spans="1:4" ht="15.6" x14ac:dyDescent="0.3">
      <c r="A817" s="43" t="s">
        <v>17</v>
      </c>
      <c r="B817" s="11" t="s">
        <v>505</v>
      </c>
      <c r="C817" s="12" t="s">
        <v>16</v>
      </c>
      <c r="D817" s="122">
        <f>D818</f>
        <v>45</v>
      </c>
    </row>
    <row r="818" spans="1:4" ht="15.6" x14ac:dyDescent="0.3">
      <c r="A818" s="45" t="s">
        <v>82</v>
      </c>
      <c r="B818" s="11" t="s">
        <v>505</v>
      </c>
      <c r="C818" s="12" t="s">
        <v>83</v>
      </c>
      <c r="D818" s="122">
        <v>45</v>
      </c>
    </row>
    <row r="819" spans="1:4" ht="15.6" x14ac:dyDescent="0.3">
      <c r="A819" s="45" t="s">
        <v>23</v>
      </c>
      <c r="B819" s="11" t="s">
        <v>505</v>
      </c>
      <c r="C819" s="12" t="s">
        <v>24</v>
      </c>
      <c r="D819" s="127">
        <f>D820</f>
        <v>9386</v>
      </c>
    </row>
    <row r="820" spans="1:4" ht="15.6" x14ac:dyDescent="0.3">
      <c r="A820" s="147" t="s">
        <v>135</v>
      </c>
      <c r="B820" s="11" t="s">
        <v>505</v>
      </c>
      <c r="C820" s="12" t="s">
        <v>162</v>
      </c>
      <c r="D820" s="127">
        <f>D821</f>
        <v>9386</v>
      </c>
    </row>
    <row r="821" spans="1:4" ht="31.2" x14ac:dyDescent="0.3">
      <c r="A821" s="147" t="s">
        <v>146</v>
      </c>
      <c r="B821" s="11" t="s">
        <v>505</v>
      </c>
      <c r="C821" s="12" t="s">
        <v>163</v>
      </c>
      <c r="D821" s="127">
        <v>9386</v>
      </c>
    </row>
    <row r="822" spans="1:4" ht="15.6" x14ac:dyDescent="0.3">
      <c r="A822" s="83" t="s">
        <v>182</v>
      </c>
      <c r="B822" s="48" t="s">
        <v>501</v>
      </c>
      <c r="C822" s="49"/>
      <c r="D822" s="94">
        <f>D823</f>
        <v>1174</v>
      </c>
    </row>
    <row r="823" spans="1:4" ht="15.6" x14ac:dyDescent="0.3">
      <c r="A823" s="44" t="s">
        <v>504</v>
      </c>
      <c r="B823" s="10" t="s">
        <v>506</v>
      </c>
      <c r="C823" s="19"/>
      <c r="D823" s="120">
        <f>D824</f>
        <v>1174</v>
      </c>
    </row>
    <row r="824" spans="1:4" ht="15.6" x14ac:dyDescent="0.3">
      <c r="A824" s="43" t="s">
        <v>22</v>
      </c>
      <c r="B824" s="11" t="s">
        <v>506</v>
      </c>
      <c r="C824" s="146" t="s">
        <v>15</v>
      </c>
      <c r="D824" s="127">
        <f>D825</f>
        <v>1174</v>
      </c>
    </row>
    <row r="825" spans="1:4" ht="15.6" x14ac:dyDescent="0.3">
      <c r="A825" s="43" t="s">
        <v>17</v>
      </c>
      <c r="B825" s="11" t="s">
        <v>506</v>
      </c>
      <c r="C825" s="146" t="s">
        <v>16</v>
      </c>
      <c r="D825" s="127">
        <f>D826</f>
        <v>1174</v>
      </c>
    </row>
    <row r="826" spans="1:4" ht="15.6" x14ac:dyDescent="0.3">
      <c r="A826" s="45" t="s">
        <v>82</v>
      </c>
      <c r="B826" s="11" t="s">
        <v>506</v>
      </c>
      <c r="C826" s="12" t="s">
        <v>83</v>
      </c>
      <c r="D826" s="127">
        <v>1174</v>
      </c>
    </row>
    <row r="827" spans="1:4" ht="16.2" x14ac:dyDescent="0.35">
      <c r="A827" s="148" t="s">
        <v>514</v>
      </c>
      <c r="B827" s="48" t="s">
        <v>508</v>
      </c>
      <c r="C827" s="17"/>
      <c r="D827" s="119">
        <f>D828+D833+D847+D852+D857</f>
        <v>286055</v>
      </c>
    </row>
    <row r="828" spans="1:4" ht="15.6" x14ac:dyDescent="0.3">
      <c r="A828" s="44" t="s">
        <v>49</v>
      </c>
      <c r="B828" s="10" t="s">
        <v>509</v>
      </c>
      <c r="C828" s="19"/>
      <c r="D828" s="120">
        <f>D829</f>
        <v>3227</v>
      </c>
    </row>
    <row r="829" spans="1:4" ht="46.8" x14ac:dyDescent="0.3">
      <c r="A829" s="5" t="s">
        <v>39</v>
      </c>
      <c r="B829" s="11" t="s">
        <v>509</v>
      </c>
      <c r="C829" s="146">
        <v>100</v>
      </c>
      <c r="D829" s="127">
        <f>D830</f>
        <v>3227</v>
      </c>
    </row>
    <row r="830" spans="1:4" ht="15.6" x14ac:dyDescent="0.3">
      <c r="A830" s="5" t="s">
        <v>8</v>
      </c>
      <c r="B830" s="11" t="s">
        <v>509</v>
      </c>
      <c r="C830" s="146">
        <v>120</v>
      </c>
      <c r="D830" s="127">
        <f>D831+D832</f>
        <v>3227</v>
      </c>
    </row>
    <row r="831" spans="1:4" ht="15.6" x14ac:dyDescent="0.3">
      <c r="A831" s="5" t="s">
        <v>311</v>
      </c>
      <c r="B831" s="11" t="s">
        <v>509</v>
      </c>
      <c r="C831" s="12" t="s">
        <v>79</v>
      </c>
      <c r="D831" s="127">
        <v>2479</v>
      </c>
    </row>
    <row r="832" spans="1:4" ht="31.2" x14ac:dyDescent="0.3">
      <c r="A832" s="45" t="s">
        <v>184</v>
      </c>
      <c r="B832" s="11" t="s">
        <v>509</v>
      </c>
      <c r="C832" s="12" t="s">
        <v>183</v>
      </c>
      <c r="D832" s="127">
        <v>748</v>
      </c>
    </row>
    <row r="833" spans="1:4" ht="15.6" x14ac:dyDescent="0.3">
      <c r="A833" s="44" t="s">
        <v>515</v>
      </c>
      <c r="B833" s="10" t="s">
        <v>510</v>
      </c>
      <c r="C833" s="19"/>
      <c r="D833" s="120">
        <f>D834+D839+D843</f>
        <v>273066</v>
      </c>
    </row>
    <row r="834" spans="1:4" ht="46.8" x14ac:dyDescent="0.3">
      <c r="A834" s="5" t="s">
        <v>39</v>
      </c>
      <c r="B834" s="11" t="s">
        <v>510</v>
      </c>
      <c r="C834" s="146">
        <v>100</v>
      </c>
      <c r="D834" s="127">
        <f t="shared" ref="D834" si="31">D835</f>
        <v>226095</v>
      </c>
    </row>
    <row r="835" spans="1:4" ht="15.6" x14ac:dyDescent="0.3">
      <c r="A835" s="5" t="s">
        <v>8</v>
      </c>
      <c r="B835" s="11" t="s">
        <v>510</v>
      </c>
      <c r="C835" s="146">
        <v>120</v>
      </c>
      <c r="D835" s="127">
        <f>D836+D837+D838</f>
        <v>226095</v>
      </c>
    </row>
    <row r="836" spans="1:4" ht="15.6" x14ac:dyDescent="0.3">
      <c r="A836" s="5" t="s">
        <v>311</v>
      </c>
      <c r="B836" s="11" t="s">
        <v>510</v>
      </c>
      <c r="C836" s="12" t="s">
        <v>79</v>
      </c>
      <c r="D836" s="127">
        <v>135907</v>
      </c>
    </row>
    <row r="837" spans="1:4" ht="31.2" x14ac:dyDescent="0.3">
      <c r="A837" s="5" t="s">
        <v>80</v>
      </c>
      <c r="B837" s="11" t="s">
        <v>510</v>
      </c>
      <c r="C837" s="12" t="s">
        <v>81</v>
      </c>
      <c r="D837" s="127">
        <v>37981</v>
      </c>
    </row>
    <row r="838" spans="1:4" ht="31.2" x14ac:dyDescent="0.3">
      <c r="A838" s="45" t="s">
        <v>184</v>
      </c>
      <c r="B838" s="11" t="s">
        <v>510</v>
      </c>
      <c r="C838" s="12" t="s">
        <v>183</v>
      </c>
      <c r="D838" s="127">
        <v>52207</v>
      </c>
    </row>
    <row r="839" spans="1:4" ht="15.6" x14ac:dyDescent="0.3">
      <c r="A839" s="5" t="s">
        <v>22</v>
      </c>
      <c r="B839" s="11" t="s">
        <v>510</v>
      </c>
      <c r="C839" s="146">
        <v>200</v>
      </c>
      <c r="D839" s="127">
        <f>D840</f>
        <v>45347</v>
      </c>
    </row>
    <row r="840" spans="1:4" ht="15.6" x14ac:dyDescent="0.3">
      <c r="A840" s="5" t="s">
        <v>17</v>
      </c>
      <c r="B840" s="11" t="s">
        <v>510</v>
      </c>
      <c r="C840" s="146">
        <v>240</v>
      </c>
      <c r="D840" s="127">
        <f>D841+D842</f>
        <v>45347</v>
      </c>
    </row>
    <row r="841" spans="1:4" ht="15.6" x14ac:dyDescent="0.3">
      <c r="A841" s="70" t="s">
        <v>524</v>
      </c>
      <c r="B841" s="11" t="s">
        <v>510</v>
      </c>
      <c r="C841" s="12" t="s">
        <v>525</v>
      </c>
      <c r="D841" s="127">
        <v>712</v>
      </c>
    </row>
    <row r="842" spans="1:4" ht="15.6" x14ac:dyDescent="0.3">
      <c r="A842" s="5" t="s">
        <v>82</v>
      </c>
      <c r="B842" s="11" t="s">
        <v>510</v>
      </c>
      <c r="C842" s="12" t="s">
        <v>83</v>
      </c>
      <c r="D842" s="127">
        <v>44635</v>
      </c>
    </row>
    <row r="843" spans="1:4" ht="15.6" x14ac:dyDescent="0.3">
      <c r="A843" s="5" t="s">
        <v>13</v>
      </c>
      <c r="B843" s="11" t="s">
        <v>510</v>
      </c>
      <c r="C843" s="146">
        <v>800</v>
      </c>
      <c r="D843" s="127">
        <f t="shared" ref="D843" si="32">D844</f>
        <v>1624</v>
      </c>
    </row>
    <row r="844" spans="1:4" s="3" customFormat="1" ht="15.6" x14ac:dyDescent="0.3">
      <c r="A844" s="45" t="s">
        <v>35</v>
      </c>
      <c r="B844" s="11" t="s">
        <v>510</v>
      </c>
      <c r="C844" s="146">
        <v>850</v>
      </c>
      <c r="D844" s="127">
        <f>D845+D846</f>
        <v>1624</v>
      </c>
    </row>
    <row r="845" spans="1:4" ht="15.6" x14ac:dyDescent="0.3">
      <c r="A845" s="45" t="s">
        <v>84</v>
      </c>
      <c r="B845" s="11" t="s">
        <v>510</v>
      </c>
      <c r="C845" s="12" t="s">
        <v>85</v>
      </c>
      <c r="D845" s="127">
        <v>1475</v>
      </c>
    </row>
    <row r="846" spans="1:4" ht="15.6" x14ac:dyDescent="0.3">
      <c r="A846" s="45" t="s">
        <v>86</v>
      </c>
      <c r="B846" s="11" t="s">
        <v>510</v>
      </c>
      <c r="C846" s="12" t="s">
        <v>87</v>
      </c>
      <c r="D846" s="127">
        <v>149</v>
      </c>
    </row>
    <row r="847" spans="1:4" ht="15.6" x14ac:dyDescent="0.3">
      <c r="A847" s="44" t="s">
        <v>164</v>
      </c>
      <c r="B847" s="18" t="s">
        <v>511</v>
      </c>
      <c r="C847" s="19"/>
      <c r="D847" s="120">
        <f>D848</f>
        <v>3291</v>
      </c>
    </row>
    <row r="848" spans="1:4" ht="46.8" x14ac:dyDescent="0.3">
      <c r="A848" s="145" t="s">
        <v>39</v>
      </c>
      <c r="B848" s="13" t="s">
        <v>511</v>
      </c>
      <c r="C848" s="12">
        <v>100</v>
      </c>
      <c r="D848" s="127">
        <f>D849</f>
        <v>3291</v>
      </c>
    </row>
    <row r="849" spans="1:4" ht="15.6" x14ac:dyDescent="0.3">
      <c r="A849" s="145" t="s">
        <v>8</v>
      </c>
      <c r="B849" s="13" t="s">
        <v>511</v>
      </c>
      <c r="C849" s="12">
        <v>120</v>
      </c>
      <c r="D849" s="127">
        <f>D850+D851</f>
        <v>3291</v>
      </c>
    </row>
    <row r="850" spans="1:4" ht="15.6" x14ac:dyDescent="0.3">
      <c r="A850" s="45" t="s">
        <v>311</v>
      </c>
      <c r="B850" s="13" t="s">
        <v>511</v>
      </c>
      <c r="C850" s="12" t="s">
        <v>79</v>
      </c>
      <c r="D850" s="122">
        <f>1886+642</f>
        <v>2528</v>
      </c>
    </row>
    <row r="851" spans="1:4" ht="31.2" x14ac:dyDescent="0.3">
      <c r="A851" s="45" t="s">
        <v>184</v>
      </c>
      <c r="B851" s="13" t="s">
        <v>511</v>
      </c>
      <c r="C851" s="12" t="s">
        <v>183</v>
      </c>
      <c r="D851" s="122">
        <v>763</v>
      </c>
    </row>
    <row r="852" spans="1:4" ht="15.6" x14ac:dyDescent="0.3">
      <c r="A852" s="44" t="s">
        <v>425</v>
      </c>
      <c r="B852" s="18" t="s">
        <v>690</v>
      </c>
      <c r="C852" s="19"/>
      <c r="D852" s="120">
        <f>D853</f>
        <v>5730</v>
      </c>
    </row>
    <row r="853" spans="1:4" ht="46.8" x14ac:dyDescent="0.3">
      <c r="A853" s="145" t="s">
        <v>39</v>
      </c>
      <c r="B853" s="13" t="s">
        <v>690</v>
      </c>
      <c r="C853" s="12">
        <v>100</v>
      </c>
      <c r="D853" s="122">
        <f>D854</f>
        <v>5730</v>
      </c>
    </row>
    <row r="854" spans="1:4" ht="15.6" x14ac:dyDescent="0.3">
      <c r="A854" s="145" t="s">
        <v>8</v>
      </c>
      <c r="B854" s="13" t="s">
        <v>690</v>
      </c>
      <c r="C854" s="12">
        <v>120</v>
      </c>
      <c r="D854" s="122">
        <f>D855+D856</f>
        <v>5730</v>
      </c>
    </row>
    <row r="855" spans="1:4" ht="15.6" x14ac:dyDescent="0.3">
      <c r="A855" s="45" t="s">
        <v>311</v>
      </c>
      <c r="B855" s="13" t="s">
        <v>690</v>
      </c>
      <c r="C855" s="12" t="s">
        <v>79</v>
      </c>
      <c r="D855" s="122">
        <v>4408</v>
      </c>
    </row>
    <row r="856" spans="1:4" ht="31.2" x14ac:dyDescent="0.3">
      <c r="A856" s="45" t="s">
        <v>184</v>
      </c>
      <c r="B856" s="13" t="s">
        <v>690</v>
      </c>
      <c r="C856" s="12" t="s">
        <v>183</v>
      </c>
      <c r="D856" s="122">
        <v>1322</v>
      </c>
    </row>
    <row r="857" spans="1:4" ht="15.6" x14ac:dyDescent="0.3">
      <c r="A857" s="44" t="s">
        <v>513</v>
      </c>
      <c r="B857" s="18" t="s">
        <v>512</v>
      </c>
      <c r="C857" s="19"/>
      <c r="D857" s="120">
        <f>D858+D861</f>
        <v>741</v>
      </c>
    </row>
    <row r="858" spans="1:4" ht="15.6" x14ac:dyDescent="0.3">
      <c r="A858" s="5" t="s">
        <v>22</v>
      </c>
      <c r="B858" s="13" t="s">
        <v>512</v>
      </c>
      <c r="C858" s="146">
        <v>200</v>
      </c>
      <c r="D858" s="127">
        <f>D859</f>
        <v>275</v>
      </c>
    </row>
    <row r="859" spans="1:4" ht="15.6" x14ac:dyDescent="0.3">
      <c r="A859" s="5" t="s">
        <v>17</v>
      </c>
      <c r="B859" s="13" t="s">
        <v>512</v>
      </c>
      <c r="C859" s="146">
        <v>240</v>
      </c>
      <c r="D859" s="127">
        <f>D860</f>
        <v>275</v>
      </c>
    </row>
    <row r="860" spans="1:4" ht="15.6" x14ac:dyDescent="0.3">
      <c r="A860" s="5" t="s">
        <v>82</v>
      </c>
      <c r="B860" s="13" t="s">
        <v>512</v>
      </c>
      <c r="C860" s="12" t="s">
        <v>83</v>
      </c>
      <c r="D860" s="127">
        <v>275</v>
      </c>
    </row>
    <row r="861" spans="1:4" ht="15.6" x14ac:dyDescent="0.3">
      <c r="A861" s="45" t="s">
        <v>13</v>
      </c>
      <c r="B861" s="13" t="s">
        <v>512</v>
      </c>
      <c r="C861" s="146">
        <v>800</v>
      </c>
      <c r="D861" s="127">
        <f>D862</f>
        <v>466</v>
      </c>
    </row>
    <row r="862" spans="1:4" ht="15.6" x14ac:dyDescent="0.3">
      <c r="A862" s="45" t="s">
        <v>35</v>
      </c>
      <c r="B862" s="13" t="s">
        <v>512</v>
      </c>
      <c r="C862" s="146">
        <v>850</v>
      </c>
      <c r="D862" s="127">
        <f>D863</f>
        <v>466</v>
      </c>
    </row>
    <row r="863" spans="1:4" ht="15.6" x14ac:dyDescent="0.3">
      <c r="A863" s="45" t="s">
        <v>437</v>
      </c>
      <c r="B863" s="13" t="s">
        <v>512</v>
      </c>
      <c r="C863" s="12" t="s">
        <v>436</v>
      </c>
      <c r="D863" s="127">
        <v>466</v>
      </c>
    </row>
    <row r="864" spans="1:4" ht="35.4" x14ac:dyDescent="0.35">
      <c r="A864" s="129" t="s">
        <v>612</v>
      </c>
      <c r="B864" s="36" t="s">
        <v>185</v>
      </c>
      <c r="C864" s="37"/>
      <c r="D864" s="124">
        <f>D865+D886+D921</f>
        <v>209805</v>
      </c>
    </row>
    <row r="865" spans="1:4" ht="31.2" x14ac:dyDescent="0.3">
      <c r="A865" s="90" t="s">
        <v>187</v>
      </c>
      <c r="B865" s="91" t="s">
        <v>186</v>
      </c>
      <c r="C865" s="90"/>
      <c r="D865" s="119">
        <f>D866+D870+D874+D878+D882</f>
        <v>74185</v>
      </c>
    </row>
    <row r="866" spans="1:4" ht="15.6" x14ac:dyDescent="0.3">
      <c r="A866" s="44" t="s">
        <v>202</v>
      </c>
      <c r="B866" s="19" t="s">
        <v>188</v>
      </c>
      <c r="C866" s="24"/>
      <c r="D866" s="120">
        <f>D867</f>
        <v>62685</v>
      </c>
    </row>
    <row r="867" spans="1:4" ht="15.6" x14ac:dyDescent="0.3">
      <c r="A867" s="43" t="s">
        <v>22</v>
      </c>
      <c r="B867" s="12" t="s">
        <v>188</v>
      </c>
      <c r="C867" s="47">
        <v>200</v>
      </c>
      <c r="D867" s="122">
        <f>D868</f>
        <v>62685</v>
      </c>
    </row>
    <row r="868" spans="1:4" ht="15.6" x14ac:dyDescent="0.3">
      <c r="A868" s="43" t="s">
        <v>17</v>
      </c>
      <c r="B868" s="12" t="s">
        <v>188</v>
      </c>
      <c r="C868" s="47">
        <v>240</v>
      </c>
      <c r="D868" s="122">
        <f>D869</f>
        <v>62685</v>
      </c>
    </row>
    <row r="869" spans="1:4" ht="15.6" x14ac:dyDescent="0.3">
      <c r="A869" s="45" t="s">
        <v>82</v>
      </c>
      <c r="B869" s="12" t="s">
        <v>188</v>
      </c>
      <c r="C869" s="47">
        <v>244</v>
      </c>
      <c r="D869" s="122">
        <f>35853+26832</f>
        <v>62685</v>
      </c>
    </row>
    <row r="870" spans="1:4" ht="31.2" x14ac:dyDescent="0.3">
      <c r="A870" s="44" t="s">
        <v>206</v>
      </c>
      <c r="B870" s="19" t="s">
        <v>203</v>
      </c>
      <c r="C870" s="24"/>
      <c r="D870" s="120">
        <f>D871</f>
        <v>6370</v>
      </c>
    </row>
    <row r="871" spans="1:4" ht="15.6" x14ac:dyDescent="0.3">
      <c r="A871" s="43" t="s">
        <v>22</v>
      </c>
      <c r="B871" s="12" t="s">
        <v>203</v>
      </c>
      <c r="C871" s="47">
        <v>200</v>
      </c>
      <c r="D871" s="122">
        <f>D872</f>
        <v>6370</v>
      </c>
    </row>
    <row r="872" spans="1:4" ht="15.6" x14ac:dyDescent="0.3">
      <c r="A872" s="43" t="s">
        <v>17</v>
      </c>
      <c r="B872" s="12" t="s">
        <v>203</v>
      </c>
      <c r="C872" s="47">
        <v>240</v>
      </c>
      <c r="D872" s="122">
        <f>D873</f>
        <v>6370</v>
      </c>
    </row>
    <row r="873" spans="1:4" ht="15.6" x14ac:dyDescent="0.3">
      <c r="A873" s="45" t="s">
        <v>82</v>
      </c>
      <c r="B873" s="12" t="s">
        <v>203</v>
      </c>
      <c r="C873" s="47">
        <v>244</v>
      </c>
      <c r="D873" s="122">
        <f>4000+2370</f>
        <v>6370</v>
      </c>
    </row>
    <row r="874" spans="1:4" ht="31.2" x14ac:dyDescent="0.3">
      <c r="A874" s="44" t="s">
        <v>209</v>
      </c>
      <c r="B874" s="19" t="s">
        <v>204</v>
      </c>
      <c r="C874" s="24"/>
      <c r="D874" s="120">
        <f>D875</f>
        <v>800</v>
      </c>
    </row>
    <row r="875" spans="1:4" ht="15.6" x14ac:dyDescent="0.3">
      <c r="A875" s="43" t="s">
        <v>22</v>
      </c>
      <c r="B875" s="12" t="s">
        <v>204</v>
      </c>
      <c r="C875" s="47">
        <v>200</v>
      </c>
      <c r="D875" s="122">
        <f>D876</f>
        <v>800</v>
      </c>
    </row>
    <row r="876" spans="1:4" ht="15.6" x14ac:dyDescent="0.3">
      <c r="A876" s="43" t="s">
        <v>17</v>
      </c>
      <c r="B876" s="12" t="s">
        <v>204</v>
      </c>
      <c r="C876" s="47">
        <v>240</v>
      </c>
      <c r="D876" s="122">
        <f>D877</f>
        <v>800</v>
      </c>
    </row>
    <row r="877" spans="1:4" ht="15.6" x14ac:dyDescent="0.3">
      <c r="A877" s="45" t="s">
        <v>82</v>
      </c>
      <c r="B877" s="12" t="s">
        <v>204</v>
      </c>
      <c r="C877" s="47">
        <v>244</v>
      </c>
      <c r="D877" s="122">
        <v>800</v>
      </c>
    </row>
    <row r="878" spans="1:4" ht="15.6" x14ac:dyDescent="0.3">
      <c r="A878" s="44" t="s">
        <v>207</v>
      </c>
      <c r="B878" s="19" t="s">
        <v>208</v>
      </c>
      <c r="C878" s="24"/>
      <c r="D878" s="120">
        <f>D879</f>
        <v>2200</v>
      </c>
    </row>
    <row r="879" spans="1:4" ht="15.6" x14ac:dyDescent="0.3">
      <c r="A879" s="43" t="s">
        <v>22</v>
      </c>
      <c r="B879" s="12" t="s">
        <v>208</v>
      </c>
      <c r="C879" s="47">
        <v>200</v>
      </c>
      <c r="D879" s="122">
        <f>D880</f>
        <v>2200</v>
      </c>
    </row>
    <row r="880" spans="1:4" ht="15.6" x14ac:dyDescent="0.3">
      <c r="A880" s="43" t="s">
        <v>17</v>
      </c>
      <c r="B880" s="12" t="s">
        <v>208</v>
      </c>
      <c r="C880" s="47">
        <v>240</v>
      </c>
      <c r="D880" s="122">
        <f>D881</f>
        <v>2200</v>
      </c>
    </row>
    <row r="881" spans="1:4" ht="15.6" x14ac:dyDescent="0.3">
      <c r="A881" s="45" t="s">
        <v>82</v>
      </c>
      <c r="B881" s="12" t="s">
        <v>208</v>
      </c>
      <c r="C881" s="47">
        <v>244</v>
      </c>
      <c r="D881" s="122">
        <v>2200</v>
      </c>
    </row>
    <row r="882" spans="1:4" ht="31.2" x14ac:dyDescent="0.3">
      <c r="A882" s="44" t="s">
        <v>170</v>
      </c>
      <c r="B882" s="19" t="s">
        <v>205</v>
      </c>
      <c r="C882" s="24"/>
      <c r="D882" s="120">
        <f>D883</f>
        <v>2130</v>
      </c>
    </row>
    <row r="883" spans="1:4" ht="15.6" x14ac:dyDescent="0.3">
      <c r="A883" s="43" t="s">
        <v>22</v>
      </c>
      <c r="B883" s="12" t="s">
        <v>205</v>
      </c>
      <c r="C883" s="47">
        <v>200</v>
      </c>
      <c r="D883" s="122">
        <f>D884</f>
        <v>2130</v>
      </c>
    </row>
    <row r="884" spans="1:4" ht="15.6" x14ac:dyDescent="0.3">
      <c r="A884" s="43" t="s">
        <v>17</v>
      </c>
      <c r="B884" s="12" t="s">
        <v>205</v>
      </c>
      <c r="C884" s="47">
        <v>240</v>
      </c>
      <c r="D884" s="122">
        <f>D885</f>
        <v>2130</v>
      </c>
    </row>
    <row r="885" spans="1:4" ht="15.6" x14ac:dyDescent="0.3">
      <c r="A885" s="45" t="s">
        <v>82</v>
      </c>
      <c r="B885" s="12" t="s">
        <v>205</v>
      </c>
      <c r="C885" s="47">
        <v>244</v>
      </c>
      <c r="D885" s="122">
        <v>2130</v>
      </c>
    </row>
    <row r="886" spans="1:4" ht="15.6" x14ac:dyDescent="0.3">
      <c r="A886" s="83" t="s">
        <v>190</v>
      </c>
      <c r="B886" s="20" t="s">
        <v>189</v>
      </c>
      <c r="C886" s="91"/>
      <c r="D886" s="119">
        <f>D887+D891+D895+D903+D907+D899</f>
        <v>124820</v>
      </c>
    </row>
    <row r="887" spans="1:4" ht="15.6" x14ac:dyDescent="0.3">
      <c r="A887" s="59" t="s">
        <v>149</v>
      </c>
      <c r="B887" s="19" t="s">
        <v>191</v>
      </c>
      <c r="C887" s="24"/>
      <c r="D887" s="120">
        <f>D888</f>
        <v>45767</v>
      </c>
    </row>
    <row r="888" spans="1:4" ht="15.6" x14ac:dyDescent="0.3">
      <c r="A888" s="43" t="s">
        <v>22</v>
      </c>
      <c r="B888" s="12" t="s">
        <v>191</v>
      </c>
      <c r="C888" s="47">
        <v>200</v>
      </c>
      <c r="D888" s="122">
        <f>D889</f>
        <v>45767</v>
      </c>
    </row>
    <row r="889" spans="1:4" ht="15.6" x14ac:dyDescent="0.3">
      <c r="A889" s="43" t="s">
        <v>17</v>
      </c>
      <c r="B889" s="12" t="s">
        <v>191</v>
      </c>
      <c r="C889" s="47">
        <v>240</v>
      </c>
      <c r="D889" s="122">
        <f>D890</f>
        <v>45767</v>
      </c>
    </row>
    <row r="890" spans="1:4" ht="15.6" x14ac:dyDescent="0.3">
      <c r="A890" s="45" t="s">
        <v>82</v>
      </c>
      <c r="B890" s="12" t="s">
        <v>191</v>
      </c>
      <c r="C890" s="47">
        <v>244</v>
      </c>
      <c r="D890" s="113">
        <f>40275+748+3979+765</f>
        <v>45767</v>
      </c>
    </row>
    <row r="891" spans="1:4" ht="15.6" x14ac:dyDescent="0.3">
      <c r="A891" s="59" t="s">
        <v>150</v>
      </c>
      <c r="B891" s="19" t="s">
        <v>192</v>
      </c>
      <c r="C891" s="24"/>
      <c r="D891" s="120">
        <f>D892</f>
        <v>10062</v>
      </c>
    </row>
    <row r="892" spans="1:4" ht="15.6" x14ac:dyDescent="0.3">
      <c r="A892" s="43" t="s">
        <v>22</v>
      </c>
      <c r="B892" s="12" t="s">
        <v>192</v>
      </c>
      <c r="C892" s="47">
        <v>200</v>
      </c>
      <c r="D892" s="122">
        <f>D893</f>
        <v>10062</v>
      </c>
    </row>
    <row r="893" spans="1:4" ht="15.6" x14ac:dyDescent="0.3">
      <c r="A893" s="43" t="s">
        <v>17</v>
      </c>
      <c r="B893" s="12" t="s">
        <v>192</v>
      </c>
      <c r="C893" s="47">
        <v>240</v>
      </c>
      <c r="D893" s="122">
        <f>D894</f>
        <v>10062</v>
      </c>
    </row>
    <row r="894" spans="1:4" ht="15.6" x14ac:dyDescent="0.3">
      <c r="A894" s="45" t="s">
        <v>82</v>
      </c>
      <c r="B894" s="12" t="s">
        <v>192</v>
      </c>
      <c r="C894" s="47">
        <v>244</v>
      </c>
      <c r="D894" s="113">
        <f>9000+172+890</f>
        <v>10062</v>
      </c>
    </row>
    <row r="895" spans="1:4" ht="15.6" x14ac:dyDescent="0.3">
      <c r="A895" s="59" t="s">
        <v>193</v>
      </c>
      <c r="B895" s="19" t="s">
        <v>194</v>
      </c>
      <c r="C895" s="47"/>
      <c r="D895" s="122">
        <f>D896</f>
        <v>29353</v>
      </c>
    </row>
    <row r="896" spans="1:4" ht="15.6" x14ac:dyDescent="0.3">
      <c r="A896" s="43" t="s">
        <v>22</v>
      </c>
      <c r="B896" s="12" t="s">
        <v>194</v>
      </c>
      <c r="C896" s="47">
        <v>200</v>
      </c>
      <c r="D896" s="122">
        <f>D897</f>
        <v>29353</v>
      </c>
    </row>
    <row r="897" spans="1:4" ht="15.6" x14ac:dyDescent="0.3">
      <c r="A897" s="43" t="s">
        <v>17</v>
      </c>
      <c r="B897" s="12" t="s">
        <v>194</v>
      </c>
      <c r="C897" s="47">
        <v>240</v>
      </c>
      <c r="D897" s="122">
        <f>D898</f>
        <v>29353</v>
      </c>
    </row>
    <row r="898" spans="1:4" ht="15.6" x14ac:dyDescent="0.3">
      <c r="A898" s="45" t="s">
        <v>82</v>
      </c>
      <c r="B898" s="12" t="s">
        <v>194</v>
      </c>
      <c r="C898" s="47">
        <v>244</v>
      </c>
      <c r="D898" s="122">
        <f>23310+2000+4043</f>
        <v>29353</v>
      </c>
    </row>
    <row r="899" spans="1:4" ht="15.6" x14ac:dyDescent="0.3">
      <c r="A899" s="44" t="s">
        <v>655</v>
      </c>
      <c r="B899" s="19" t="s">
        <v>613</v>
      </c>
      <c r="C899" s="24"/>
      <c r="D899" s="120">
        <f>D900</f>
        <v>425</v>
      </c>
    </row>
    <row r="900" spans="1:4" ht="15.6" x14ac:dyDescent="0.3">
      <c r="A900" s="43" t="s">
        <v>22</v>
      </c>
      <c r="B900" s="12" t="s">
        <v>613</v>
      </c>
      <c r="C900" s="47">
        <v>200</v>
      </c>
      <c r="D900" s="122">
        <f>D901</f>
        <v>425</v>
      </c>
    </row>
    <row r="901" spans="1:4" ht="15.6" x14ac:dyDescent="0.3">
      <c r="A901" s="43" t="s">
        <v>17</v>
      </c>
      <c r="B901" s="12" t="s">
        <v>613</v>
      </c>
      <c r="C901" s="47">
        <v>240</v>
      </c>
      <c r="D901" s="122">
        <f>D902</f>
        <v>425</v>
      </c>
    </row>
    <row r="902" spans="1:4" ht="15.6" x14ac:dyDescent="0.3">
      <c r="A902" s="45" t="s">
        <v>82</v>
      </c>
      <c r="B902" s="12" t="s">
        <v>613</v>
      </c>
      <c r="C902" s="47">
        <v>244</v>
      </c>
      <c r="D902" s="122">
        <v>425</v>
      </c>
    </row>
    <row r="903" spans="1:4" ht="15.6" x14ac:dyDescent="0.3">
      <c r="A903" s="6" t="s">
        <v>406</v>
      </c>
      <c r="B903" s="19" t="s">
        <v>407</v>
      </c>
      <c r="C903" s="19"/>
      <c r="D903" s="120">
        <f>D904</f>
        <v>5287</v>
      </c>
    </row>
    <row r="904" spans="1:4" ht="15.6" x14ac:dyDescent="0.3">
      <c r="A904" s="43" t="s">
        <v>22</v>
      </c>
      <c r="B904" s="12" t="s">
        <v>407</v>
      </c>
      <c r="C904" s="47">
        <v>200</v>
      </c>
      <c r="D904" s="122">
        <f>D905</f>
        <v>5287</v>
      </c>
    </row>
    <row r="905" spans="1:4" ht="15.6" x14ac:dyDescent="0.3">
      <c r="A905" s="43" t="s">
        <v>17</v>
      </c>
      <c r="B905" s="12" t="s">
        <v>407</v>
      </c>
      <c r="C905" s="47">
        <v>240</v>
      </c>
      <c r="D905" s="122">
        <f>D906</f>
        <v>5287</v>
      </c>
    </row>
    <row r="906" spans="1:4" ht="15.6" x14ac:dyDescent="0.3">
      <c r="A906" s="45" t="s">
        <v>82</v>
      </c>
      <c r="B906" s="13" t="s">
        <v>407</v>
      </c>
      <c r="C906" s="93">
        <v>244</v>
      </c>
      <c r="D906" s="113">
        <v>5287</v>
      </c>
    </row>
    <row r="907" spans="1:4" ht="15.6" x14ac:dyDescent="0.3">
      <c r="A907" s="46" t="s">
        <v>195</v>
      </c>
      <c r="B907" s="18" t="s">
        <v>196</v>
      </c>
      <c r="C907" s="18"/>
      <c r="D907" s="122">
        <f>D908+D913+D917</f>
        <v>33926</v>
      </c>
    </row>
    <row r="908" spans="1:4" ht="46.8" x14ac:dyDescent="0.3">
      <c r="A908" s="43" t="s">
        <v>30</v>
      </c>
      <c r="B908" s="13" t="s">
        <v>196</v>
      </c>
      <c r="C908" s="12" t="s">
        <v>31</v>
      </c>
      <c r="D908" s="122">
        <f>D909</f>
        <v>25596</v>
      </c>
    </row>
    <row r="909" spans="1:4" ht="15.6" x14ac:dyDescent="0.3">
      <c r="A909" s="43" t="s">
        <v>33</v>
      </c>
      <c r="B909" s="13" t="s">
        <v>196</v>
      </c>
      <c r="C909" s="12" t="s">
        <v>32</v>
      </c>
      <c r="D909" s="122">
        <f>SUM(D910:D912)</f>
        <v>25596</v>
      </c>
    </row>
    <row r="910" spans="1:4" ht="15.6" x14ac:dyDescent="0.3">
      <c r="A910" s="45" t="s">
        <v>310</v>
      </c>
      <c r="B910" s="13" t="s">
        <v>196</v>
      </c>
      <c r="C910" s="12" t="s">
        <v>93</v>
      </c>
      <c r="D910" s="122">
        <f>11016-2370+6730</f>
        <v>15376</v>
      </c>
    </row>
    <row r="911" spans="1:4" ht="15.6" x14ac:dyDescent="0.3">
      <c r="A911" s="45" t="s">
        <v>95</v>
      </c>
      <c r="B911" s="13" t="s">
        <v>196</v>
      </c>
      <c r="C911" s="12" t="s">
        <v>94</v>
      </c>
      <c r="D911" s="122">
        <f>1081+240+2951</f>
        <v>4272</v>
      </c>
    </row>
    <row r="912" spans="1:4" ht="31.2" x14ac:dyDescent="0.3">
      <c r="A912" s="45" t="s">
        <v>181</v>
      </c>
      <c r="B912" s="13" t="s">
        <v>196</v>
      </c>
      <c r="C912" s="12" t="s">
        <v>180</v>
      </c>
      <c r="D912" s="122">
        <f>2122+1682+2144</f>
        <v>5948</v>
      </c>
    </row>
    <row r="913" spans="1:4" ht="15.6" x14ac:dyDescent="0.3">
      <c r="A913" s="43" t="s">
        <v>22</v>
      </c>
      <c r="B913" s="13" t="s">
        <v>196</v>
      </c>
      <c r="C913" s="12" t="s">
        <v>15</v>
      </c>
      <c r="D913" s="122">
        <f>D914</f>
        <v>8173</v>
      </c>
    </row>
    <row r="914" spans="1:4" ht="15.6" x14ac:dyDescent="0.3">
      <c r="A914" s="43" t="s">
        <v>17</v>
      </c>
      <c r="B914" s="13" t="s">
        <v>196</v>
      </c>
      <c r="C914" s="12" t="s">
        <v>16</v>
      </c>
      <c r="D914" s="122">
        <f>D915+D916</f>
        <v>8173</v>
      </c>
    </row>
    <row r="915" spans="1:4" ht="15.6" x14ac:dyDescent="0.3">
      <c r="A915" s="75" t="s">
        <v>576</v>
      </c>
      <c r="B915" s="13" t="s">
        <v>196</v>
      </c>
      <c r="C915" s="12" t="s">
        <v>525</v>
      </c>
      <c r="D915" s="122">
        <v>560</v>
      </c>
    </row>
    <row r="916" spans="1:4" ht="15.6" x14ac:dyDescent="0.3">
      <c r="A916" s="45" t="s">
        <v>82</v>
      </c>
      <c r="B916" s="13" t="s">
        <v>196</v>
      </c>
      <c r="C916" s="12" t="s">
        <v>83</v>
      </c>
      <c r="D916" s="122">
        <f>889+310+6414</f>
        <v>7613</v>
      </c>
    </row>
    <row r="917" spans="1:4" ht="15.6" x14ac:dyDescent="0.3">
      <c r="A917" s="70" t="s">
        <v>13</v>
      </c>
      <c r="B917" s="13" t="s">
        <v>196</v>
      </c>
      <c r="C917" s="12" t="s">
        <v>14</v>
      </c>
      <c r="D917" s="122">
        <f>D918</f>
        <v>157</v>
      </c>
    </row>
    <row r="918" spans="1:4" ht="15.6" x14ac:dyDescent="0.3">
      <c r="A918" s="45" t="s">
        <v>35</v>
      </c>
      <c r="B918" s="13" t="s">
        <v>196</v>
      </c>
      <c r="C918" s="12" t="s">
        <v>34</v>
      </c>
      <c r="D918" s="122">
        <f>D919+D920</f>
        <v>157</v>
      </c>
    </row>
    <row r="919" spans="1:4" s="58" customFormat="1" ht="15.6" x14ac:dyDescent="0.3">
      <c r="A919" s="45" t="s">
        <v>84</v>
      </c>
      <c r="B919" s="13" t="s">
        <v>196</v>
      </c>
      <c r="C919" s="12" t="s">
        <v>85</v>
      </c>
      <c r="D919" s="122">
        <f>10+92</f>
        <v>102</v>
      </c>
    </row>
    <row r="920" spans="1:4" s="58" customFormat="1" ht="15.6" x14ac:dyDescent="0.3">
      <c r="A920" s="45" t="s">
        <v>86</v>
      </c>
      <c r="B920" s="13" t="s">
        <v>196</v>
      </c>
      <c r="C920" s="12" t="s">
        <v>87</v>
      </c>
      <c r="D920" s="122">
        <f>4+51</f>
        <v>55</v>
      </c>
    </row>
    <row r="921" spans="1:4" s="3" customFormat="1" ht="15.6" x14ac:dyDescent="0.3">
      <c r="A921" s="83" t="s">
        <v>197</v>
      </c>
      <c r="B921" s="20" t="s">
        <v>198</v>
      </c>
      <c r="C921" s="20"/>
      <c r="D921" s="119">
        <f>D922+D926</f>
        <v>10800</v>
      </c>
    </row>
    <row r="922" spans="1:4" s="3" customFormat="1" ht="15.6" x14ac:dyDescent="0.3">
      <c r="A922" s="6" t="s">
        <v>399</v>
      </c>
      <c r="B922" s="19" t="s">
        <v>199</v>
      </c>
      <c r="C922" s="19"/>
      <c r="D922" s="120">
        <f>D923</f>
        <v>1200</v>
      </c>
    </row>
    <row r="923" spans="1:4" s="3" customFormat="1" ht="15.6" x14ac:dyDescent="0.3">
      <c r="A923" s="43" t="s">
        <v>22</v>
      </c>
      <c r="B923" s="12" t="s">
        <v>199</v>
      </c>
      <c r="C923" s="12" t="s">
        <v>15</v>
      </c>
      <c r="D923" s="122">
        <f>D924</f>
        <v>1200</v>
      </c>
    </row>
    <row r="924" spans="1:4" s="58" customFormat="1" ht="15.6" x14ac:dyDescent="0.3">
      <c r="A924" s="43" t="s">
        <v>17</v>
      </c>
      <c r="B924" s="12" t="s">
        <v>199</v>
      </c>
      <c r="C924" s="12" t="s">
        <v>16</v>
      </c>
      <c r="D924" s="122">
        <f>D925</f>
        <v>1200</v>
      </c>
    </row>
    <row r="925" spans="1:4" s="58" customFormat="1" ht="15.6" x14ac:dyDescent="0.3">
      <c r="A925" s="45" t="s">
        <v>82</v>
      </c>
      <c r="B925" s="12" t="s">
        <v>199</v>
      </c>
      <c r="C925" s="12" t="s">
        <v>83</v>
      </c>
      <c r="D925" s="122">
        <v>1200</v>
      </c>
    </row>
    <row r="926" spans="1:4" s="58" customFormat="1" ht="15.6" x14ac:dyDescent="0.3">
      <c r="A926" s="6" t="s">
        <v>200</v>
      </c>
      <c r="B926" s="19" t="s">
        <v>201</v>
      </c>
      <c r="C926" s="19"/>
      <c r="D926" s="120">
        <f>D927+D930</f>
        <v>9600</v>
      </c>
    </row>
    <row r="927" spans="1:4" s="58" customFormat="1" ht="15.6" x14ac:dyDescent="0.3">
      <c r="A927" s="43" t="s">
        <v>22</v>
      </c>
      <c r="B927" s="12" t="s">
        <v>201</v>
      </c>
      <c r="C927" s="12" t="s">
        <v>15</v>
      </c>
      <c r="D927" s="122">
        <f>D928</f>
        <v>8000</v>
      </c>
    </row>
    <row r="928" spans="1:4" s="58" customFormat="1" ht="15.6" x14ac:dyDescent="0.3">
      <c r="A928" s="43" t="s">
        <v>17</v>
      </c>
      <c r="B928" s="12" t="s">
        <v>201</v>
      </c>
      <c r="C928" s="12" t="s">
        <v>16</v>
      </c>
      <c r="D928" s="122">
        <f>D929</f>
        <v>8000</v>
      </c>
    </row>
    <row r="929" spans="1:4" s="58" customFormat="1" ht="15.6" x14ac:dyDescent="0.3">
      <c r="A929" s="45" t="s">
        <v>82</v>
      </c>
      <c r="B929" s="12" t="s">
        <v>201</v>
      </c>
      <c r="C929" s="12" t="s">
        <v>83</v>
      </c>
      <c r="D929" s="122">
        <v>8000</v>
      </c>
    </row>
    <row r="930" spans="1:4" s="58" customFormat="1" ht="31.2" x14ac:dyDescent="0.3">
      <c r="A930" s="5" t="s">
        <v>18</v>
      </c>
      <c r="B930" s="12" t="s">
        <v>201</v>
      </c>
      <c r="C930" s="47">
        <v>600</v>
      </c>
      <c r="D930" s="120">
        <f>D931</f>
        <v>1600</v>
      </c>
    </row>
    <row r="931" spans="1:4" s="58" customFormat="1" ht="15.6" x14ac:dyDescent="0.3">
      <c r="A931" s="5" t="s">
        <v>25</v>
      </c>
      <c r="B931" s="12" t="s">
        <v>201</v>
      </c>
      <c r="C931" s="47">
        <v>610</v>
      </c>
      <c r="D931" s="122">
        <f>D932</f>
        <v>1600</v>
      </c>
    </row>
    <row r="932" spans="1:4" s="58" customFormat="1" ht="15.6" x14ac:dyDescent="0.3">
      <c r="A932" s="45" t="s">
        <v>88</v>
      </c>
      <c r="B932" s="12" t="s">
        <v>201</v>
      </c>
      <c r="C932" s="47">
        <v>612</v>
      </c>
      <c r="D932" s="122">
        <v>1600</v>
      </c>
    </row>
    <row r="933" spans="1:4" ht="42" customHeight="1" x14ac:dyDescent="0.35">
      <c r="A933" s="129" t="s">
        <v>563</v>
      </c>
      <c r="B933" s="36" t="s">
        <v>210</v>
      </c>
      <c r="C933" s="37"/>
      <c r="D933" s="124">
        <f>D934+D955</f>
        <v>222191</v>
      </c>
    </row>
    <row r="934" spans="1:4" ht="31.2" x14ac:dyDescent="0.3">
      <c r="A934" s="83" t="s">
        <v>211</v>
      </c>
      <c r="B934" s="48" t="s">
        <v>212</v>
      </c>
      <c r="C934" s="49"/>
      <c r="D934" s="94">
        <f>D935+D943+D947+D951</f>
        <v>195952</v>
      </c>
    </row>
    <row r="935" spans="1:4" ht="31.2" x14ac:dyDescent="0.3">
      <c r="A935" s="44" t="s">
        <v>440</v>
      </c>
      <c r="B935" s="19" t="s">
        <v>213</v>
      </c>
      <c r="C935" s="19"/>
      <c r="D935" s="120">
        <f>D936+D940</f>
        <v>188752</v>
      </c>
    </row>
    <row r="936" spans="1:4" ht="15.6" x14ac:dyDescent="0.3">
      <c r="A936" s="43" t="s">
        <v>22</v>
      </c>
      <c r="B936" s="12" t="s">
        <v>213</v>
      </c>
      <c r="C936" s="12" t="s">
        <v>15</v>
      </c>
      <c r="D936" s="122">
        <f>D937</f>
        <v>24400</v>
      </c>
    </row>
    <row r="937" spans="1:4" ht="15.6" x14ac:dyDescent="0.3">
      <c r="A937" s="43" t="s">
        <v>17</v>
      </c>
      <c r="B937" s="12" t="s">
        <v>213</v>
      </c>
      <c r="C937" s="12" t="s">
        <v>16</v>
      </c>
      <c r="D937" s="122">
        <f>D938+D939</f>
        <v>24400</v>
      </c>
    </row>
    <row r="938" spans="1:4" ht="31.2" x14ac:dyDescent="0.3">
      <c r="A938" s="145" t="s">
        <v>702</v>
      </c>
      <c r="B938" s="12" t="s">
        <v>213</v>
      </c>
      <c r="C938" s="12" t="s">
        <v>701</v>
      </c>
      <c r="D938" s="122">
        <v>5250</v>
      </c>
    </row>
    <row r="939" spans="1:4" ht="15.6" x14ac:dyDescent="0.3">
      <c r="A939" s="45" t="s">
        <v>82</v>
      </c>
      <c r="B939" s="12" t="s">
        <v>213</v>
      </c>
      <c r="C939" s="12" t="s">
        <v>83</v>
      </c>
      <c r="D939" s="122">
        <v>19150</v>
      </c>
    </row>
    <row r="940" spans="1:4" ht="15.6" x14ac:dyDescent="0.3">
      <c r="A940" s="98" t="s">
        <v>415</v>
      </c>
      <c r="B940" s="12" t="s">
        <v>213</v>
      </c>
      <c r="C940" s="15" t="s">
        <v>37</v>
      </c>
      <c r="D940" s="122">
        <f>D942</f>
        <v>164352</v>
      </c>
    </row>
    <row r="941" spans="1:4" ht="15.6" x14ac:dyDescent="0.3">
      <c r="A941" s="96" t="s">
        <v>36</v>
      </c>
      <c r="B941" s="12" t="s">
        <v>213</v>
      </c>
      <c r="C941" s="15">
        <v>410</v>
      </c>
      <c r="D941" s="122">
        <f>D942</f>
        <v>164352</v>
      </c>
    </row>
    <row r="942" spans="1:4" ht="31.2" x14ac:dyDescent="0.3">
      <c r="A942" s="96" t="s">
        <v>101</v>
      </c>
      <c r="B942" s="12" t="s">
        <v>213</v>
      </c>
      <c r="C942" s="15" t="s">
        <v>102</v>
      </c>
      <c r="D942" s="122">
        <v>164352</v>
      </c>
    </row>
    <row r="943" spans="1:4" ht="15.6" x14ac:dyDescent="0.3">
      <c r="A943" s="46" t="s">
        <v>559</v>
      </c>
      <c r="B943" s="19" t="s">
        <v>561</v>
      </c>
      <c r="C943" s="19"/>
      <c r="D943" s="120">
        <f>D944</f>
        <v>2100</v>
      </c>
    </row>
    <row r="944" spans="1:4" ht="15.6" x14ac:dyDescent="0.3">
      <c r="A944" s="43" t="s">
        <v>22</v>
      </c>
      <c r="B944" s="12" t="s">
        <v>561</v>
      </c>
      <c r="C944" s="12" t="s">
        <v>15</v>
      </c>
      <c r="D944" s="122">
        <f>D945</f>
        <v>2100</v>
      </c>
    </row>
    <row r="945" spans="1:4" ht="15.6" x14ac:dyDescent="0.3">
      <c r="A945" s="43" t="s">
        <v>17</v>
      </c>
      <c r="B945" s="12" t="s">
        <v>561</v>
      </c>
      <c r="C945" s="12" t="s">
        <v>16</v>
      </c>
      <c r="D945" s="122">
        <f>D946</f>
        <v>2100</v>
      </c>
    </row>
    <row r="946" spans="1:4" ht="15.6" x14ac:dyDescent="0.3">
      <c r="A946" s="45" t="s">
        <v>82</v>
      </c>
      <c r="B946" s="12" t="s">
        <v>561</v>
      </c>
      <c r="C946" s="12" t="s">
        <v>83</v>
      </c>
      <c r="D946" s="122">
        <v>2100</v>
      </c>
    </row>
    <row r="947" spans="1:4" ht="15.6" x14ac:dyDescent="0.3">
      <c r="A947" s="46" t="s">
        <v>560</v>
      </c>
      <c r="B947" s="19" t="s">
        <v>562</v>
      </c>
      <c r="C947" s="19"/>
      <c r="D947" s="120">
        <v>100</v>
      </c>
    </row>
    <row r="948" spans="1:4" ht="15.6" x14ac:dyDescent="0.3">
      <c r="A948" s="43" t="s">
        <v>22</v>
      </c>
      <c r="B948" s="12" t="s">
        <v>562</v>
      </c>
      <c r="C948" s="12" t="s">
        <v>15</v>
      </c>
      <c r="D948" s="122">
        <f>D949</f>
        <v>100</v>
      </c>
    </row>
    <row r="949" spans="1:4" ht="15.6" x14ac:dyDescent="0.3">
      <c r="A949" s="43" t="s">
        <v>17</v>
      </c>
      <c r="B949" s="12" t="s">
        <v>562</v>
      </c>
      <c r="C949" s="12" t="s">
        <v>16</v>
      </c>
      <c r="D949" s="122">
        <f>D950</f>
        <v>100</v>
      </c>
    </row>
    <row r="950" spans="1:4" ht="15.6" x14ac:dyDescent="0.3">
      <c r="A950" s="45" t="s">
        <v>82</v>
      </c>
      <c r="B950" s="12" t="s">
        <v>562</v>
      </c>
      <c r="C950" s="12" t="s">
        <v>83</v>
      </c>
      <c r="D950" s="122">
        <v>100</v>
      </c>
    </row>
    <row r="951" spans="1:4" ht="15.6" x14ac:dyDescent="0.3">
      <c r="A951" s="46" t="s">
        <v>709</v>
      </c>
      <c r="B951" s="19" t="s">
        <v>710</v>
      </c>
      <c r="C951" s="19"/>
      <c r="D951" s="120">
        <f>D952</f>
        <v>5000</v>
      </c>
    </row>
    <row r="952" spans="1:4" ht="15.6" x14ac:dyDescent="0.3">
      <c r="A952" s="43" t="s">
        <v>22</v>
      </c>
      <c r="B952" s="12" t="s">
        <v>710</v>
      </c>
      <c r="C952" s="12" t="s">
        <v>15</v>
      </c>
      <c r="D952" s="122">
        <f>D953</f>
        <v>5000</v>
      </c>
    </row>
    <row r="953" spans="1:4" ht="15.6" x14ac:dyDescent="0.3">
      <c r="A953" s="43" t="s">
        <v>17</v>
      </c>
      <c r="B953" s="12" t="s">
        <v>710</v>
      </c>
      <c r="C953" s="12" t="s">
        <v>16</v>
      </c>
      <c r="D953" s="122">
        <f>D954</f>
        <v>5000</v>
      </c>
    </row>
    <row r="954" spans="1:4" ht="15.6" x14ac:dyDescent="0.3">
      <c r="A954" s="45" t="s">
        <v>82</v>
      </c>
      <c r="B954" s="12" t="s">
        <v>710</v>
      </c>
      <c r="C954" s="12" t="s">
        <v>83</v>
      </c>
      <c r="D954" s="122">
        <v>5000</v>
      </c>
    </row>
    <row r="955" spans="1:4" ht="31.2" x14ac:dyDescent="0.3">
      <c r="A955" s="83" t="s">
        <v>215</v>
      </c>
      <c r="B955" s="48" t="s">
        <v>214</v>
      </c>
      <c r="C955" s="49"/>
      <c r="D955" s="94">
        <f>D956+D960</f>
        <v>26239</v>
      </c>
    </row>
    <row r="956" spans="1:4" ht="15.6" x14ac:dyDescent="0.3">
      <c r="A956" s="46" t="s">
        <v>147</v>
      </c>
      <c r="B956" s="19" t="s">
        <v>398</v>
      </c>
      <c r="C956" s="12"/>
      <c r="D956" s="122">
        <f>D957</f>
        <v>25739</v>
      </c>
    </row>
    <row r="957" spans="1:4" s="57" customFormat="1" ht="15.6" x14ac:dyDescent="0.3">
      <c r="A957" s="43" t="s">
        <v>22</v>
      </c>
      <c r="B957" s="12" t="s">
        <v>398</v>
      </c>
      <c r="C957" s="12" t="s">
        <v>15</v>
      </c>
      <c r="D957" s="122">
        <f>D958</f>
        <v>25739</v>
      </c>
    </row>
    <row r="958" spans="1:4" ht="15.6" x14ac:dyDescent="0.3">
      <c r="A958" s="43" t="s">
        <v>17</v>
      </c>
      <c r="B958" s="12" t="s">
        <v>398</v>
      </c>
      <c r="C958" s="12" t="s">
        <v>16</v>
      </c>
      <c r="D958" s="122">
        <f>D959</f>
        <v>25739</v>
      </c>
    </row>
    <row r="959" spans="1:4" ht="15.6" x14ac:dyDescent="0.3">
      <c r="A959" s="45" t="s">
        <v>82</v>
      </c>
      <c r="B959" s="12" t="s">
        <v>398</v>
      </c>
      <c r="C959" s="12" t="s">
        <v>83</v>
      </c>
      <c r="D959" s="122">
        <v>25739</v>
      </c>
    </row>
    <row r="960" spans="1:4" ht="15.6" x14ac:dyDescent="0.3">
      <c r="A960" s="44" t="s">
        <v>420</v>
      </c>
      <c r="B960" s="19" t="s">
        <v>421</v>
      </c>
      <c r="C960" s="19"/>
      <c r="D960" s="120">
        <f>D961</f>
        <v>500</v>
      </c>
    </row>
    <row r="961" spans="1:4" ht="15.6" x14ac:dyDescent="0.3">
      <c r="A961" s="43" t="s">
        <v>22</v>
      </c>
      <c r="B961" s="12" t="s">
        <v>421</v>
      </c>
      <c r="C961" s="12" t="s">
        <v>15</v>
      </c>
      <c r="D961" s="122">
        <f>D962</f>
        <v>500</v>
      </c>
    </row>
    <row r="962" spans="1:4" ht="15.6" x14ac:dyDescent="0.3">
      <c r="A962" s="43" t="s">
        <v>17</v>
      </c>
      <c r="B962" s="12" t="s">
        <v>421</v>
      </c>
      <c r="C962" s="12" t="s">
        <v>16</v>
      </c>
      <c r="D962" s="122">
        <f>D963</f>
        <v>500</v>
      </c>
    </row>
    <row r="963" spans="1:4" ht="15.6" x14ac:dyDescent="0.3">
      <c r="A963" s="45" t="s">
        <v>82</v>
      </c>
      <c r="B963" s="12" t="s">
        <v>421</v>
      </c>
      <c r="C963" s="12" t="s">
        <v>83</v>
      </c>
      <c r="D963" s="122">
        <v>500</v>
      </c>
    </row>
    <row r="964" spans="1:4" ht="52.8" x14ac:dyDescent="0.35">
      <c r="A964" s="129" t="s">
        <v>487</v>
      </c>
      <c r="B964" s="36" t="s">
        <v>231</v>
      </c>
      <c r="C964" s="37"/>
      <c r="D964" s="124">
        <f>D965+D995</f>
        <v>55870</v>
      </c>
    </row>
    <row r="965" spans="1:4" ht="15.6" x14ac:dyDescent="0.3">
      <c r="A965" s="83" t="s">
        <v>97</v>
      </c>
      <c r="B965" s="48" t="s">
        <v>527</v>
      </c>
      <c r="C965" s="49"/>
      <c r="D965" s="94">
        <f>D966</f>
        <v>55470</v>
      </c>
    </row>
    <row r="966" spans="1:4" ht="31.2" x14ac:dyDescent="0.3">
      <c r="A966" s="83" t="s">
        <v>238</v>
      </c>
      <c r="B966" s="48" t="s">
        <v>528</v>
      </c>
      <c r="C966" s="49"/>
      <c r="D966" s="94">
        <f>D967+D971+D975+D979+D983+D987+D991</f>
        <v>55470</v>
      </c>
    </row>
    <row r="967" spans="1:4" ht="31.2" x14ac:dyDescent="0.3">
      <c r="A967" s="44" t="s">
        <v>57</v>
      </c>
      <c r="B967" s="10" t="s">
        <v>529</v>
      </c>
      <c r="C967" s="19"/>
      <c r="D967" s="120">
        <f>D968</f>
        <v>779</v>
      </c>
    </row>
    <row r="968" spans="1:4" ht="15.6" x14ac:dyDescent="0.3">
      <c r="A968" s="43" t="s">
        <v>22</v>
      </c>
      <c r="B968" s="11" t="s">
        <v>529</v>
      </c>
      <c r="C968" s="146" t="s">
        <v>15</v>
      </c>
      <c r="D968" s="127">
        <f>D969</f>
        <v>779</v>
      </c>
    </row>
    <row r="969" spans="1:4" ht="15.6" x14ac:dyDescent="0.3">
      <c r="A969" s="43" t="s">
        <v>17</v>
      </c>
      <c r="B969" s="11" t="s">
        <v>529</v>
      </c>
      <c r="C969" s="146" t="s">
        <v>16</v>
      </c>
      <c r="D969" s="127">
        <f>D970</f>
        <v>779</v>
      </c>
    </row>
    <row r="970" spans="1:4" ht="15.6" x14ac:dyDescent="0.3">
      <c r="A970" s="45" t="s">
        <v>82</v>
      </c>
      <c r="B970" s="11" t="s">
        <v>529</v>
      </c>
      <c r="C970" s="12" t="s">
        <v>83</v>
      </c>
      <c r="D970" s="127">
        <v>779</v>
      </c>
    </row>
    <row r="971" spans="1:4" ht="15.6" x14ac:dyDescent="0.3">
      <c r="A971" s="44" t="s">
        <v>531</v>
      </c>
      <c r="B971" s="10" t="s">
        <v>532</v>
      </c>
      <c r="C971" s="12"/>
      <c r="D971" s="127">
        <f>D972</f>
        <v>1959</v>
      </c>
    </row>
    <row r="972" spans="1:4" ht="15.6" x14ac:dyDescent="0.3">
      <c r="A972" s="43" t="s">
        <v>22</v>
      </c>
      <c r="B972" s="11" t="s">
        <v>532</v>
      </c>
      <c r="C972" s="146" t="s">
        <v>15</v>
      </c>
      <c r="D972" s="127">
        <f>D973</f>
        <v>1959</v>
      </c>
    </row>
    <row r="973" spans="1:4" ht="15.6" x14ac:dyDescent="0.3">
      <c r="A973" s="43" t="s">
        <v>17</v>
      </c>
      <c r="B973" s="11" t="s">
        <v>532</v>
      </c>
      <c r="C973" s="146" t="s">
        <v>16</v>
      </c>
      <c r="D973" s="127">
        <f>D974</f>
        <v>1959</v>
      </c>
    </row>
    <row r="974" spans="1:4" ht="15.6" x14ac:dyDescent="0.3">
      <c r="A974" s="45" t="s">
        <v>82</v>
      </c>
      <c r="B974" s="11" t="s">
        <v>532</v>
      </c>
      <c r="C974" s="12" t="s">
        <v>83</v>
      </c>
      <c r="D974" s="127">
        <v>1959</v>
      </c>
    </row>
    <row r="975" spans="1:4" ht="15.6" x14ac:dyDescent="0.3">
      <c r="A975" s="44" t="s">
        <v>533</v>
      </c>
      <c r="B975" s="10" t="s">
        <v>534</v>
      </c>
      <c r="C975" s="19"/>
      <c r="D975" s="120">
        <f>D976</f>
        <v>20000</v>
      </c>
    </row>
    <row r="976" spans="1:4" ht="15.6" x14ac:dyDescent="0.3">
      <c r="A976" s="43" t="s">
        <v>22</v>
      </c>
      <c r="B976" s="11" t="s">
        <v>534</v>
      </c>
      <c r="C976" s="146" t="s">
        <v>15</v>
      </c>
      <c r="D976" s="122">
        <f>D977</f>
        <v>20000</v>
      </c>
    </row>
    <row r="977" spans="1:4" ht="15.6" x14ac:dyDescent="0.3">
      <c r="A977" s="43" t="s">
        <v>17</v>
      </c>
      <c r="B977" s="11" t="s">
        <v>534</v>
      </c>
      <c r="C977" s="146" t="s">
        <v>16</v>
      </c>
      <c r="D977" s="122">
        <f>D978</f>
        <v>20000</v>
      </c>
    </row>
    <row r="978" spans="1:4" ht="15.6" x14ac:dyDescent="0.3">
      <c r="A978" s="45" t="s">
        <v>82</v>
      </c>
      <c r="B978" s="11" t="s">
        <v>534</v>
      </c>
      <c r="C978" s="12" t="s">
        <v>83</v>
      </c>
      <c r="D978" s="122">
        <v>20000</v>
      </c>
    </row>
    <row r="979" spans="1:4" ht="15.6" x14ac:dyDescent="0.3">
      <c r="A979" s="44" t="s">
        <v>530</v>
      </c>
      <c r="B979" s="10" t="s">
        <v>535</v>
      </c>
      <c r="C979" s="12"/>
      <c r="D979" s="127">
        <f>D980</f>
        <v>846</v>
      </c>
    </row>
    <row r="980" spans="1:4" ht="15.6" x14ac:dyDescent="0.3">
      <c r="A980" s="43" t="s">
        <v>22</v>
      </c>
      <c r="B980" s="11" t="s">
        <v>535</v>
      </c>
      <c r="C980" s="146" t="s">
        <v>15</v>
      </c>
      <c r="D980" s="127">
        <f>D981</f>
        <v>846</v>
      </c>
    </row>
    <row r="981" spans="1:4" ht="15.6" x14ac:dyDescent="0.3">
      <c r="A981" s="43" t="s">
        <v>17</v>
      </c>
      <c r="B981" s="11" t="s">
        <v>535</v>
      </c>
      <c r="C981" s="146" t="s">
        <v>16</v>
      </c>
      <c r="D981" s="127">
        <f>D982</f>
        <v>846</v>
      </c>
    </row>
    <row r="982" spans="1:4" ht="15.6" x14ac:dyDescent="0.3">
      <c r="A982" s="45" t="s">
        <v>82</v>
      </c>
      <c r="B982" s="11" t="s">
        <v>535</v>
      </c>
      <c r="C982" s="12" t="s">
        <v>83</v>
      </c>
      <c r="D982" s="127">
        <v>846</v>
      </c>
    </row>
    <row r="983" spans="1:4" ht="15.6" x14ac:dyDescent="0.3">
      <c r="A983" s="44" t="s">
        <v>656</v>
      </c>
      <c r="B983" s="10" t="s">
        <v>536</v>
      </c>
      <c r="C983" s="19"/>
      <c r="D983" s="120">
        <f>D984</f>
        <v>11145</v>
      </c>
    </row>
    <row r="984" spans="1:4" ht="15.6" x14ac:dyDescent="0.3">
      <c r="A984" s="43" t="s">
        <v>22</v>
      </c>
      <c r="B984" s="11" t="s">
        <v>536</v>
      </c>
      <c r="C984" s="146" t="s">
        <v>15</v>
      </c>
      <c r="D984" s="120">
        <f>D985</f>
        <v>11145</v>
      </c>
    </row>
    <row r="985" spans="1:4" ht="15.6" x14ac:dyDescent="0.3">
      <c r="A985" s="43" t="s">
        <v>17</v>
      </c>
      <c r="B985" s="11" t="s">
        <v>536</v>
      </c>
      <c r="C985" s="146" t="s">
        <v>16</v>
      </c>
      <c r="D985" s="120">
        <f>D986</f>
        <v>11145</v>
      </c>
    </row>
    <row r="986" spans="1:4" ht="15.6" x14ac:dyDescent="0.3">
      <c r="A986" s="45" t="s">
        <v>82</v>
      </c>
      <c r="B986" s="11" t="s">
        <v>536</v>
      </c>
      <c r="C986" s="12" t="s">
        <v>83</v>
      </c>
      <c r="D986" s="127">
        <v>11145</v>
      </c>
    </row>
    <row r="987" spans="1:4" ht="31.2" x14ac:dyDescent="0.3">
      <c r="A987" s="44" t="s">
        <v>77</v>
      </c>
      <c r="B987" s="19" t="s">
        <v>551</v>
      </c>
      <c r="C987" s="19"/>
      <c r="D987" s="120">
        <f>D988</f>
        <v>362</v>
      </c>
    </row>
    <row r="988" spans="1:4" ht="15.6" x14ac:dyDescent="0.3">
      <c r="A988" s="43" t="s">
        <v>22</v>
      </c>
      <c r="B988" s="12" t="s">
        <v>551</v>
      </c>
      <c r="C988" s="146" t="s">
        <v>15</v>
      </c>
      <c r="D988" s="127">
        <f>D989</f>
        <v>362</v>
      </c>
    </row>
    <row r="989" spans="1:4" ht="15.6" x14ac:dyDescent="0.3">
      <c r="A989" s="43" t="s">
        <v>17</v>
      </c>
      <c r="B989" s="12" t="s">
        <v>551</v>
      </c>
      <c r="C989" s="146" t="s">
        <v>16</v>
      </c>
      <c r="D989" s="127">
        <f>D990</f>
        <v>362</v>
      </c>
    </row>
    <row r="990" spans="1:4" ht="15.6" x14ac:dyDescent="0.3">
      <c r="A990" s="45" t="s">
        <v>82</v>
      </c>
      <c r="B990" s="12" t="s">
        <v>551</v>
      </c>
      <c r="C990" s="12" t="s">
        <v>83</v>
      </c>
      <c r="D990" s="127">
        <v>362</v>
      </c>
    </row>
    <row r="991" spans="1:4" ht="31.2" x14ac:dyDescent="0.3">
      <c r="A991" s="149" t="s">
        <v>158</v>
      </c>
      <c r="B991" s="19" t="s">
        <v>552</v>
      </c>
      <c r="C991" s="19"/>
      <c r="D991" s="120">
        <f>D992</f>
        <v>20379</v>
      </c>
    </row>
    <row r="992" spans="1:4" ht="15.6" x14ac:dyDescent="0.3">
      <c r="A992" s="145" t="s">
        <v>13</v>
      </c>
      <c r="B992" s="12" t="s">
        <v>552</v>
      </c>
      <c r="C992" s="12">
        <v>800</v>
      </c>
      <c r="D992" s="127">
        <f>D993</f>
        <v>20379</v>
      </c>
    </row>
    <row r="993" spans="1:4" ht="15.6" x14ac:dyDescent="0.3">
      <c r="A993" s="145" t="s">
        <v>35</v>
      </c>
      <c r="B993" s="12" t="s">
        <v>552</v>
      </c>
      <c r="C993" s="12">
        <v>850</v>
      </c>
      <c r="D993" s="127">
        <f>D994</f>
        <v>20379</v>
      </c>
    </row>
    <row r="994" spans="1:4" ht="15.6" x14ac:dyDescent="0.3">
      <c r="A994" s="45" t="s">
        <v>86</v>
      </c>
      <c r="B994" s="12" t="s">
        <v>552</v>
      </c>
      <c r="C994" s="12" t="s">
        <v>87</v>
      </c>
      <c r="D994" s="127">
        <v>20379</v>
      </c>
    </row>
    <row r="995" spans="1:4" ht="31.2" x14ac:dyDescent="0.3">
      <c r="A995" s="83" t="s">
        <v>657</v>
      </c>
      <c r="B995" s="48" t="s">
        <v>553</v>
      </c>
      <c r="C995" s="49"/>
      <c r="D995" s="94">
        <f>D996+D1001</f>
        <v>400</v>
      </c>
    </row>
    <row r="996" spans="1:4" ht="31.2" x14ac:dyDescent="0.3">
      <c r="A996" s="90" t="s">
        <v>233</v>
      </c>
      <c r="B996" s="48" t="s">
        <v>554</v>
      </c>
      <c r="C996" s="24"/>
      <c r="D996" s="119">
        <f>D997</f>
        <v>290</v>
      </c>
    </row>
    <row r="997" spans="1:4" ht="15.6" x14ac:dyDescent="0.3">
      <c r="A997" s="44" t="s">
        <v>142</v>
      </c>
      <c r="B997" s="10" t="s">
        <v>555</v>
      </c>
      <c r="C997" s="24"/>
      <c r="D997" s="120">
        <f>D998</f>
        <v>290</v>
      </c>
    </row>
    <row r="998" spans="1:4" ht="15.6" x14ac:dyDescent="0.3">
      <c r="A998" s="43" t="s">
        <v>22</v>
      </c>
      <c r="B998" s="11" t="s">
        <v>555</v>
      </c>
      <c r="C998" s="150">
        <v>200</v>
      </c>
      <c r="D998" s="122">
        <f>D999</f>
        <v>290</v>
      </c>
    </row>
    <row r="999" spans="1:4" ht="15.6" x14ac:dyDescent="0.3">
      <c r="A999" s="43" t="s">
        <v>17</v>
      </c>
      <c r="B999" s="11" t="s">
        <v>555</v>
      </c>
      <c r="C999" s="150">
        <v>240</v>
      </c>
      <c r="D999" s="122">
        <f>D1000</f>
        <v>290</v>
      </c>
    </row>
    <row r="1000" spans="1:4" ht="15.6" x14ac:dyDescent="0.3">
      <c r="A1000" s="45" t="s">
        <v>82</v>
      </c>
      <c r="B1000" s="12" t="s">
        <v>555</v>
      </c>
      <c r="C1000" s="47">
        <v>244</v>
      </c>
      <c r="D1000" s="122">
        <v>290</v>
      </c>
    </row>
    <row r="1001" spans="1:4" ht="16.2" x14ac:dyDescent="0.35">
      <c r="A1001" s="90" t="s">
        <v>232</v>
      </c>
      <c r="B1001" s="48" t="s">
        <v>557</v>
      </c>
      <c r="C1001" s="151"/>
      <c r="D1001" s="119">
        <f>D1002</f>
        <v>110</v>
      </c>
    </row>
    <row r="1002" spans="1:4" ht="15.6" x14ac:dyDescent="0.3">
      <c r="A1002" s="44" t="s">
        <v>556</v>
      </c>
      <c r="B1002" s="10" t="s">
        <v>558</v>
      </c>
      <c r="C1002" s="19"/>
      <c r="D1002" s="120">
        <f>D1003</f>
        <v>110</v>
      </c>
    </row>
    <row r="1003" spans="1:4" ht="15.6" x14ac:dyDescent="0.3">
      <c r="A1003" s="43" t="s">
        <v>22</v>
      </c>
      <c r="B1003" s="11" t="s">
        <v>558</v>
      </c>
      <c r="C1003" s="150">
        <v>200</v>
      </c>
      <c r="D1003" s="127">
        <f>D1004</f>
        <v>110</v>
      </c>
    </row>
    <row r="1004" spans="1:4" ht="15.6" x14ac:dyDescent="0.3">
      <c r="A1004" s="43" t="s">
        <v>17</v>
      </c>
      <c r="B1004" s="11" t="s">
        <v>558</v>
      </c>
      <c r="C1004" s="150">
        <v>240</v>
      </c>
      <c r="D1004" s="127">
        <f>D1005</f>
        <v>110</v>
      </c>
    </row>
    <row r="1005" spans="1:4" ht="15.6" x14ac:dyDescent="0.3">
      <c r="A1005" s="45" t="s">
        <v>82</v>
      </c>
      <c r="B1005" s="11" t="s">
        <v>558</v>
      </c>
      <c r="C1005" s="47">
        <v>244</v>
      </c>
      <c r="D1005" s="127">
        <v>110</v>
      </c>
    </row>
    <row r="1006" spans="1:4" ht="35.4" x14ac:dyDescent="0.35">
      <c r="A1006" s="129" t="s">
        <v>616</v>
      </c>
      <c r="B1006" s="36" t="s">
        <v>239</v>
      </c>
      <c r="C1006" s="37"/>
      <c r="D1006" s="124">
        <f>D1007+D1013</f>
        <v>28235</v>
      </c>
    </row>
    <row r="1007" spans="1:4" s="1" customFormat="1" ht="31.2" x14ac:dyDescent="0.3">
      <c r="A1007" s="83" t="s">
        <v>140</v>
      </c>
      <c r="B1007" s="48" t="s">
        <v>242</v>
      </c>
      <c r="C1007" s="49"/>
      <c r="D1007" s="94">
        <f t="shared" ref="D1007:D1011" si="33">D1008</f>
        <v>24925</v>
      </c>
    </row>
    <row r="1008" spans="1:4" s="1" customFormat="1" ht="31.2" x14ac:dyDescent="0.3">
      <c r="A1008" s="83" t="s">
        <v>240</v>
      </c>
      <c r="B1008" s="48" t="s">
        <v>241</v>
      </c>
      <c r="C1008" s="49"/>
      <c r="D1008" s="94">
        <f t="shared" si="33"/>
        <v>24925</v>
      </c>
    </row>
    <row r="1009" spans="1:4" s="1" customFormat="1" ht="31.2" x14ac:dyDescent="0.3">
      <c r="A1009" s="44" t="s">
        <v>243</v>
      </c>
      <c r="B1009" s="135" t="s">
        <v>438</v>
      </c>
      <c r="C1009" s="101"/>
      <c r="D1009" s="137">
        <f t="shared" si="33"/>
        <v>24925</v>
      </c>
    </row>
    <row r="1010" spans="1:4" s="1" customFormat="1" ht="15.6" x14ac:dyDescent="0.3">
      <c r="A1010" s="55" t="s">
        <v>415</v>
      </c>
      <c r="B1010" s="134" t="s">
        <v>438</v>
      </c>
      <c r="C1010" s="25">
        <v>400</v>
      </c>
      <c r="D1010" s="138">
        <f t="shared" si="33"/>
        <v>24925</v>
      </c>
    </row>
    <row r="1011" spans="1:4" s="1" customFormat="1" ht="15.6" x14ac:dyDescent="0.3">
      <c r="A1011" s="43" t="s">
        <v>61</v>
      </c>
      <c r="B1011" s="134" t="s">
        <v>438</v>
      </c>
      <c r="C1011" s="25">
        <v>410</v>
      </c>
      <c r="D1011" s="138">
        <f t="shared" si="33"/>
        <v>24925</v>
      </c>
    </row>
    <row r="1012" spans="1:4" s="1" customFormat="1" ht="31.2" x14ac:dyDescent="0.3">
      <c r="A1012" s="45" t="s">
        <v>141</v>
      </c>
      <c r="B1012" s="134" t="s">
        <v>438</v>
      </c>
      <c r="C1012" s="25">
        <v>412</v>
      </c>
      <c r="D1012" s="138">
        <v>24925</v>
      </c>
    </row>
    <row r="1013" spans="1:4" s="1" customFormat="1" ht="38.25" customHeight="1" x14ac:dyDescent="0.3">
      <c r="A1013" s="83" t="s">
        <v>695</v>
      </c>
      <c r="B1013" s="48" t="s">
        <v>691</v>
      </c>
      <c r="C1013" s="25"/>
      <c r="D1013" s="139">
        <f>D1014</f>
        <v>3310</v>
      </c>
    </row>
    <row r="1014" spans="1:4" s="1" customFormat="1" ht="31.2" x14ac:dyDescent="0.3">
      <c r="A1014" s="83" t="s">
        <v>696</v>
      </c>
      <c r="B1014" s="48" t="s">
        <v>692</v>
      </c>
      <c r="C1014" s="25"/>
      <c r="D1014" s="139">
        <f>D1015</f>
        <v>3310</v>
      </c>
    </row>
    <row r="1015" spans="1:4" s="1" customFormat="1" ht="15.6" x14ac:dyDescent="0.3">
      <c r="A1015" s="44" t="s">
        <v>694</v>
      </c>
      <c r="B1015" s="10" t="s">
        <v>693</v>
      </c>
      <c r="C1015" s="101"/>
      <c r="D1015" s="137">
        <f>D1016</f>
        <v>3310</v>
      </c>
    </row>
    <row r="1016" spans="1:4" s="1" customFormat="1" ht="15.6" x14ac:dyDescent="0.3">
      <c r="A1016" s="55" t="s">
        <v>415</v>
      </c>
      <c r="B1016" s="11" t="s">
        <v>693</v>
      </c>
      <c r="C1016" s="25">
        <v>400</v>
      </c>
      <c r="D1016" s="138">
        <f>D1017</f>
        <v>3310</v>
      </c>
    </row>
    <row r="1017" spans="1:4" s="1" customFormat="1" ht="15.6" x14ac:dyDescent="0.3">
      <c r="A1017" s="43" t="s">
        <v>61</v>
      </c>
      <c r="B1017" s="11" t="s">
        <v>693</v>
      </c>
      <c r="C1017" s="25">
        <v>410</v>
      </c>
      <c r="D1017" s="138">
        <f>D1018</f>
        <v>3310</v>
      </c>
    </row>
    <row r="1018" spans="1:4" s="1" customFormat="1" ht="31.2" x14ac:dyDescent="0.3">
      <c r="A1018" s="45" t="s">
        <v>141</v>
      </c>
      <c r="B1018" s="11" t="s">
        <v>693</v>
      </c>
      <c r="C1018" s="25">
        <v>412</v>
      </c>
      <c r="D1018" s="122">
        <v>3310</v>
      </c>
    </row>
    <row r="1019" spans="1:4" s="1" customFormat="1" ht="70.2" x14ac:dyDescent="0.35">
      <c r="A1019" s="129" t="s">
        <v>668</v>
      </c>
      <c r="B1019" s="36" t="s">
        <v>279</v>
      </c>
      <c r="C1019" s="37"/>
      <c r="D1019" s="124">
        <f>D1020+D1029</f>
        <v>21070</v>
      </c>
    </row>
    <row r="1020" spans="1:4" s="1" customFormat="1" ht="46.8" x14ac:dyDescent="0.3">
      <c r="A1020" s="83" t="s">
        <v>669</v>
      </c>
      <c r="B1020" s="48" t="s">
        <v>280</v>
      </c>
      <c r="C1020" s="49"/>
      <c r="D1020" s="94">
        <f>D1021+D1025</f>
        <v>19920</v>
      </c>
    </row>
    <row r="1021" spans="1:4" s="1" customFormat="1" ht="15.6" x14ac:dyDescent="0.3">
      <c r="A1021" s="46" t="s">
        <v>137</v>
      </c>
      <c r="B1021" s="19" t="s">
        <v>281</v>
      </c>
      <c r="C1021" s="19"/>
      <c r="D1021" s="120">
        <f>D1022</f>
        <v>19420</v>
      </c>
    </row>
    <row r="1022" spans="1:4" s="1" customFormat="1" ht="15.6" x14ac:dyDescent="0.3">
      <c r="A1022" s="145" t="s">
        <v>22</v>
      </c>
      <c r="B1022" s="12" t="s">
        <v>281</v>
      </c>
      <c r="C1022" s="12" t="s">
        <v>15</v>
      </c>
      <c r="D1022" s="127">
        <f>D1023</f>
        <v>19420</v>
      </c>
    </row>
    <row r="1023" spans="1:4" s="1" customFormat="1" ht="15.6" x14ac:dyDescent="0.3">
      <c r="A1023" s="145" t="s">
        <v>17</v>
      </c>
      <c r="B1023" s="12" t="s">
        <v>281</v>
      </c>
      <c r="C1023" s="12" t="s">
        <v>16</v>
      </c>
      <c r="D1023" s="127">
        <f>D1024</f>
        <v>19420</v>
      </c>
    </row>
    <row r="1024" spans="1:4" s="1" customFormat="1" ht="15.6" x14ac:dyDescent="0.3">
      <c r="A1024" s="157" t="s">
        <v>664</v>
      </c>
      <c r="B1024" s="12" t="s">
        <v>281</v>
      </c>
      <c r="C1024" s="12" t="s">
        <v>83</v>
      </c>
      <c r="D1024" s="127">
        <f>10120+9300</f>
        <v>19420</v>
      </c>
    </row>
    <row r="1025" spans="1:4" s="1" customFormat="1" ht="15.6" x14ac:dyDescent="0.3">
      <c r="A1025" s="158" t="s">
        <v>665</v>
      </c>
      <c r="B1025" s="19" t="s">
        <v>667</v>
      </c>
      <c r="C1025" s="12"/>
      <c r="D1025" s="120">
        <f>D1026</f>
        <v>500</v>
      </c>
    </row>
    <row r="1026" spans="1:4" s="1" customFormat="1" ht="15.6" x14ac:dyDescent="0.3">
      <c r="A1026" s="145" t="s">
        <v>22</v>
      </c>
      <c r="B1026" s="12" t="s">
        <v>667</v>
      </c>
      <c r="C1026" s="12" t="s">
        <v>15</v>
      </c>
      <c r="D1026" s="127">
        <f>D1027</f>
        <v>500</v>
      </c>
    </row>
    <row r="1027" spans="1:4" s="1" customFormat="1" ht="15.6" x14ac:dyDescent="0.3">
      <c r="A1027" s="145" t="s">
        <v>17</v>
      </c>
      <c r="B1027" s="12" t="s">
        <v>667</v>
      </c>
      <c r="C1027" s="12" t="s">
        <v>16</v>
      </c>
      <c r="D1027" s="127">
        <f>D1028</f>
        <v>500</v>
      </c>
    </row>
    <row r="1028" spans="1:4" s="1" customFormat="1" ht="15.6" x14ac:dyDescent="0.3">
      <c r="A1028" s="157" t="s">
        <v>664</v>
      </c>
      <c r="B1028" s="12" t="s">
        <v>667</v>
      </c>
      <c r="C1028" s="12" t="s">
        <v>83</v>
      </c>
      <c r="D1028" s="127">
        <v>500</v>
      </c>
    </row>
    <row r="1029" spans="1:4" s="1" customFormat="1" ht="31.2" x14ac:dyDescent="0.3">
      <c r="A1029" s="73" t="s">
        <v>666</v>
      </c>
      <c r="B1029" s="48" t="s">
        <v>282</v>
      </c>
      <c r="C1029" s="49"/>
      <c r="D1029" s="94">
        <f>D1030</f>
        <v>1150</v>
      </c>
    </row>
    <row r="1030" spans="1:4" s="1" customFormat="1" ht="16.2" x14ac:dyDescent="0.35">
      <c r="A1030" s="59" t="s">
        <v>138</v>
      </c>
      <c r="B1030" s="19" t="s">
        <v>283</v>
      </c>
      <c r="C1030" s="17"/>
      <c r="D1030" s="120">
        <f>D1032</f>
        <v>1150</v>
      </c>
    </row>
    <row r="1031" spans="1:4" s="1" customFormat="1" ht="15.6" x14ac:dyDescent="0.3">
      <c r="A1031" s="145" t="s">
        <v>22</v>
      </c>
      <c r="B1031" s="12" t="s">
        <v>283</v>
      </c>
      <c r="C1031" s="150">
        <v>200</v>
      </c>
      <c r="D1031" s="127">
        <f>D1032</f>
        <v>1150</v>
      </c>
    </row>
    <row r="1032" spans="1:4" s="1" customFormat="1" ht="15.6" x14ac:dyDescent="0.3">
      <c r="A1032" s="145" t="s">
        <v>17</v>
      </c>
      <c r="B1032" s="12" t="s">
        <v>283</v>
      </c>
      <c r="C1032" s="150">
        <v>240</v>
      </c>
      <c r="D1032" s="127">
        <f>D1033</f>
        <v>1150</v>
      </c>
    </row>
    <row r="1033" spans="1:4" s="1" customFormat="1" ht="15.6" x14ac:dyDescent="0.3">
      <c r="A1033" s="157" t="s">
        <v>664</v>
      </c>
      <c r="B1033" s="12" t="s">
        <v>283</v>
      </c>
      <c r="C1033" s="150">
        <v>244</v>
      </c>
      <c r="D1033" s="127">
        <v>1150</v>
      </c>
    </row>
    <row r="1034" spans="1:4" s="1" customFormat="1" ht="15.6" x14ac:dyDescent="0.3">
      <c r="A1034" s="157"/>
      <c r="B1034" s="12"/>
      <c r="C1034" s="150"/>
      <c r="D1034" s="127"/>
    </row>
    <row r="1035" spans="1:4" s="1" customFormat="1" ht="35.4" x14ac:dyDescent="0.35">
      <c r="A1035" s="129" t="s">
        <v>614</v>
      </c>
      <c r="B1035" s="36" t="s">
        <v>485</v>
      </c>
      <c r="C1035" s="37"/>
      <c r="D1035" s="124">
        <f>D1036</f>
        <v>52499</v>
      </c>
    </row>
    <row r="1036" spans="1:4" s="1" customFormat="1" ht="31.2" x14ac:dyDescent="0.3">
      <c r="A1036" s="83" t="s">
        <v>178</v>
      </c>
      <c r="B1036" s="48" t="s">
        <v>658</v>
      </c>
      <c r="C1036" s="49"/>
      <c r="D1036" s="94">
        <f>D1037+D1041+D1045+D1049+D1053</f>
        <v>52499</v>
      </c>
    </row>
    <row r="1037" spans="1:4" s="1" customFormat="1" ht="15.6" x14ac:dyDescent="0.3">
      <c r="A1037" s="46" t="s">
        <v>98</v>
      </c>
      <c r="B1037" s="19" t="s">
        <v>659</v>
      </c>
      <c r="C1037" s="19"/>
      <c r="D1037" s="120">
        <f>D1038</f>
        <v>21811</v>
      </c>
    </row>
    <row r="1038" spans="1:4" s="1" customFormat="1" ht="15.6" x14ac:dyDescent="0.3">
      <c r="A1038" s="43" t="s">
        <v>22</v>
      </c>
      <c r="B1038" s="12" t="s">
        <v>659</v>
      </c>
      <c r="C1038" s="47">
        <v>200</v>
      </c>
      <c r="D1038" s="122">
        <f>D1039</f>
        <v>21811</v>
      </c>
    </row>
    <row r="1039" spans="1:4" s="1" customFormat="1" ht="15.6" x14ac:dyDescent="0.3">
      <c r="A1039" s="43" t="s">
        <v>17</v>
      </c>
      <c r="B1039" s="12" t="s">
        <v>659</v>
      </c>
      <c r="C1039" s="47">
        <v>240</v>
      </c>
      <c r="D1039" s="122">
        <f>D1040</f>
        <v>21811</v>
      </c>
    </row>
    <row r="1040" spans="1:4" s="1" customFormat="1" ht="15.6" x14ac:dyDescent="0.3">
      <c r="A1040" s="45" t="s">
        <v>82</v>
      </c>
      <c r="B1040" s="12" t="s">
        <v>659</v>
      </c>
      <c r="C1040" s="47">
        <v>244</v>
      </c>
      <c r="D1040" s="122">
        <f>14811+7000</f>
        <v>21811</v>
      </c>
    </row>
    <row r="1041" spans="1:4" s="1" customFormat="1" ht="15.6" x14ac:dyDescent="0.3">
      <c r="A1041" s="46" t="s">
        <v>179</v>
      </c>
      <c r="B1041" s="19" t="s">
        <v>660</v>
      </c>
      <c r="C1041" s="24"/>
      <c r="D1041" s="120">
        <f>D1042</f>
        <v>68</v>
      </c>
    </row>
    <row r="1042" spans="1:4" s="1" customFormat="1" ht="15.6" x14ac:dyDescent="0.3">
      <c r="A1042" s="43" t="s">
        <v>22</v>
      </c>
      <c r="B1042" s="12" t="s">
        <v>660</v>
      </c>
      <c r="C1042" s="47">
        <v>200</v>
      </c>
      <c r="D1042" s="122">
        <f>D1043</f>
        <v>68</v>
      </c>
    </row>
    <row r="1043" spans="1:4" s="1" customFormat="1" ht="15.6" x14ac:dyDescent="0.3">
      <c r="A1043" s="43" t="s">
        <v>17</v>
      </c>
      <c r="B1043" s="12" t="s">
        <v>660</v>
      </c>
      <c r="C1043" s="47">
        <v>240</v>
      </c>
      <c r="D1043" s="122">
        <f>D1044</f>
        <v>68</v>
      </c>
    </row>
    <row r="1044" spans="1:4" s="1" customFormat="1" ht="15.6" x14ac:dyDescent="0.3">
      <c r="A1044" s="45" t="s">
        <v>82</v>
      </c>
      <c r="B1044" s="12" t="s">
        <v>660</v>
      </c>
      <c r="C1044" s="47">
        <v>244</v>
      </c>
      <c r="D1044" s="122">
        <v>68</v>
      </c>
    </row>
    <row r="1045" spans="1:4" s="1" customFormat="1" ht="15.6" x14ac:dyDescent="0.3">
      <c r="A1045" s="46" t="s">
        <v>419</v>
      </c>
      <c r="B1045" s="19" t="s">
        <v>661</v>
      </c>
      <c r="C1045" s="24"/>
      <c r="D1045" s="120">
        <f>D1046</f>
        <v>150</v>
      </c>
    </row>
    <row r="1046" spans="1:4" s="1" customFormat="1" ht="15.6" x14ac:dyDescent="0.3">
      <c r="A1046" s="43" t="s">
        <v>22</v>
      </c>
      <c r="B1046" s="12" t="s">
        <v>661</v>
      </c>
      <c r="C1046" s="47">
        <v>200</v>
      </c>
      <c r="D1046" s="122">
        <f>D1047</f>
        <v>150</v>
      </c>
    </row>
    <row r="1047" spans="1:4" s="1" customFormat="1" ht="15.6" x14ac:dyDescent="0.3">
      <c r="A1047" s="43" t="s">
        <v>17</v>
      </c>
      <c r="B1047" s="12" t="s">
        <v>661</v>
      </c>
      <c r="C1047" s="47">
        <v>240</v>
      </c>
      <c r="D1047" s="122">
        <f>D1048</f>
        <v>150</v>
      </c>
    </row>
    <row r="1048" spans="1:4" s="1" customFormat="1" ht="15.6" x14ac:dyDescent="0.3">
      <c r="A1048" s="45" t="s">
        <v>82</v>
      </c>
      <c r="B1048" s="12" t="s">
        <v>661</v>
      </c>
      <c r="C1048" s="47">
        <v>244</v>
      </c>
      <c r="D1048" s="122">
        <v>150</v>
      </c>
    </row>
    <row r="1049" spans="1:4" s="1" customFormat="1" ht="15.6" x14ac:dyDescent="0.3">
      <c r="A1049" s="44" t="s">
        <v>439</v>
      </c>
      <c r="B1049" s="19" t="s">
        <v>662</v>
      </c>
      <c r="C1049" s="24"/>
      <c r="D1049" s="120">
        <f>D1050</f>
        <v>165</v>
      </c>
    </row>
    <row r="1050" spans="1:4" s="1" customFormat="1" ht="15.6" x14ac:dyDescent="0.3">
      <c r="A1050" s="43" t="s">
        <v>22</v>
      </c>
      <c r="B1050" s="12" t="s">
        <v>662</v>
      </c>
      <c r="C1050" s="47">
        <v>200</v>
      </c>
      <c r="D1050" s="122">
        <f>D1051</f>
        <v>165</v>
      </c>
    </row>
    <row r="1051" spans="1:4" s="1" customFormat="1" ht="15.6" x14ac:dyDescent="0.3">
      <c r="A1051" s="43" t="s">
        <v>17</v>
      </c>
      <c r="B1051" s="12" t="s">
        <v>662</v>
      </c>
      <c r="C1051" s="47">
        <v>240</v>
      </c>
      <c r="D1051" s="122">
        <f>D1052</f>
        <v>165</v>
      </c>
    </row>
    <row r="1052" spans="1:4" s="1" customFormat="1" ht="15.6" x14ac:dyDescent="0.3">
      <c r="A1052" s="45" t="s">
        <v>82</v>
      </c>
      <c r="B1052" s="12" t="s">
        <v>662</v>
      </c>
      <c r="C1052" s="47">
        <v>244</v>
      </c>
      <c r="D1052" s="122">
        <v>165</v>
      </c>
    </row>
    <row r="1053" spans="1:4" s="1" customFormat="1" ht="15.6" x14ac:dyDescent="0.3">
      <c r="A1053" s="46" t="s">
        <v>408</v>
      </c>
      <c r="B1053" s="19" t="s">
        <v>663</v>
      </c>
      <c r="C1053" s="18"/>
      <c r="D1053" s="120">
        <f>D1054+D1059+D1063</f>
        <v>30305</v>
      </c>
    </row>
    <row r="1054" spans="1:4" s="1" customFormat="1" ht="46.8" x14ac:dyDescent="0.3">
      <c r="A1054" s="43" t="s">
        <v>30</v>
      </c>
      <c r="B1054" s="12" t="s">
        <v>663</v>
      </c>
      <c r="C1054" s="12" t="s">
        <v>31</v>
      </c>
      <c r="D1054" s="122">
        <f>SUM(D1055)</f>
        <v>29017</v>
      </c>
    </row>
    <row r="1055" spans="1:4" s="1" customFormat="1" ht="15.6" x14ac:dyDescent="0.3">
      <c r="A1055" s="43" t="s">
        <v>33</v>
      </c>
      <c r="B1055" s="12" t="s">
        <v>663</v>
      </c>
      <c r="C1055" s="12" t="s">
        <v>32</v>
      </c>
      <c r="D1055" s="122">
        <f>SUM(D1056:D1058)</f>
        <v>29017</v>
      </c>
    </row>
    <row r="1056" spans="1:4" s="1" customFormat="1" ht="15.6" x14ac:dyDescent="0.3">
      <c r="A1056" s="45" t="s">
        <v>310</v>
      </c>
      <c r="B1056" s="12" t="s">
        <v>663</v>
      </c>
      <c r="C1056" s="12" t="s">
        <v>93</v>
      </c>
      <c r="D1056" s="122">
        <v>20713</v>
      </c>
    </row>
    <row r="1057" spans="1:4" s="1" customFormat="1" ht="15.6" x14ac:dyDescent="0.3">
      <c r="A1057" s="45" t="s">
        <v>95</v>
      </c>
      <c r="B1057" s="12" t="s">
        <v>663</v>
      </c>
      <c r="C1057" s="12" t="s">
        <v>94</v>
      </c>
      <c r="D1057" s="122">
        <v>1578</v>
      </c>
    </row>
    <row r="1058" spans="1:4" s="1" customFormat="1" ht="31.2" x14ac:dyDescent="0.3">
      <c r="A1058" s="45" t="s">
        <v>181</v>
      </c>
      <c r="B1058" s="12" t="s">
        <v>663</v>
      </c>
      <c r="C1058" s="12" t="s">
        <v>180</v>
      </c>
      <c r="D1058" s="122">
        <v>6726</v>
      </c>
    </row>
    <row r="1059" spans="1:4" s="1" customFormat="1" ht="15.6" x14ac:dyDescent="0.3">
      <c r="A1059" s="43" t="s">
        <v>22</v>
      </c>
      <c r="B1059" s="12" t="s">
        <v>663</v>
      </c>
      <c r="C1059" s="12" t="s">
        <v>15</v>
      </c>
      <c r="D1059" s="122">
        <f>D1060</f>
        <v>1238</v>
      </c>
    </row>
    <row r="1060" spans="1:4" s="1" customFormat="1" ht="15.6" x14ac:dyDescent="0.3">
      <c r="A1060" s="43" t="s">
        <v>17</v>
      </c>
      <c r="B1060" s="12" t="s">
        <v>663</v>
      </c>
      <c r="C1060" s="12" t="s">
        <v>16</v>
      </c>
      <c r="D1060" s="122">
        <f>D1061+D1062</f>
        <v>1238</v>
      </c>
    </row>
    <row r="1061" spans="1:4" s="1" customFormat="1" ht="15.6" x14ac:dyDescent="0.3">
      <c r="A1061" s="75" t="s">
        <v>576</v>
      </c>
      <c r="B1061" s="12" t="s">
        <v>663</v>
      </c>
      <c r="C1061" s="12" t="s">
        <v>525</v>
      </c>
      <c r="D1061" s="122">
        <v>751</v>
      </c>
    </row>
    <row r="1062" spans="1:4" s="1" customFormat="1" ht="15.6" x14ac:dyDescent="0.3">
      <c r="A1062" s="45" t="s">
        <v>82</v>
      </c>
      <c r="B1062" s="12" t="s">
        <v>663</v>
      </c>
      <c r="C1062" s="12" t="s">
        <v>83</v>
      </c>
      <c r="D1062" s="122">
        <v>487</v>
      </c>
    </row>
    <row r="1063" spans="1:4" s="1" customFormat="1" ht="15.6" x14ac:dyDescent="0.3">
      <c r="A1063" s="70" t="s">
        <v>13</v>
      </c>
      <c r="B1063" s="12" t="s">
        <v>663</v>
      </c>
      <c r="C1063" s="12" t="s">
        <v>14</v>
      </c>
      <c r="D1063" s="122">
        <f>D1064</f>
        <v>50</v>
      </c>
    </row>
    <row r="1064" spans="1:4" s="1" customFormat="1" ht="15.6" x14ac:dyDescent="0.3">
      <c r="A1064" s="45" t="s">
        <v>35</v>
      </c>
      <c r="B1064" s="12" t="s">
        <v>663</v>
      </c>
      <c r="C1064" s="12" t="s">
        <v>34</v>
      </c>
      <c r="D1064" s="122">
        <f>SUM(D1065:D1066)</f>
        <v>50</v>
      </c>
    </row>
    <row r="1065" spans="1:4" s="1" customFormat="1" ht="15.6" x14ac:dyDescent="0.3">
      <c r="A1065" s="45" t="s">
        <v>84</v>
      </c>
      <c r="B1065" s="12" t="s">
        <v>663</v>
      </c>
      <c r="C1065" s="12" t="s">
        <v>85</v>
      </c>
      <c r="D1065" s="122">
        <v>48</v>
      </c>
    </row>
    <row r="1066" spans="1:4" s="1" customFormat="1" ht="15.6" x14ac:dyDescent="0.3">
      <c r="A1066" s="45" t="s">
        <v>86</v>
      </c>
      <c r="B1066" s="12" t="s">
        <v>663</v>
      </c>
      <c r="C1066" s="12" t="s">
        <v>87</v>
      </c>
      <c r="D1066" s="122">
        <v>2</v>
      </c>
    </row>
    <row r="1067" spans="1:4" s="1" customFormat="1" ht="52.8" x14ac:dyDescent="0.35">
      <c r="A1067" s="129" t="s">
        <v>671</v>
      </c>
      <c r="B1067" s="36" t="s">
        <v>489</v>
      </c>
      <c r="C1067" s="37"/>
      <c r="D1067" s="124">
        <f>D1068+D1091</f>
        <v>177110</v>
      </c>
    </row>
    <row r="1068" spans="1:4" s="1" customFormat="1" ht="46.8" x14ac:dyDescent="0.3">
      <c r="A1068" s="83" t="s">
        <v>632</v>
      </c>
      <c r="B1068" s="48" t="s">
        <v>633</v>
      </c>
      <c r="C1068" s="49"/>
      <c r="D1068" s="94">
        <f>D1069</f>
        <v>159982</v>
      </c>
    </row>
    <row r="1069" spans="1:4" s="1" customFormat="1" ht="47.4" x14ac:dyDescent="0.35">
      <c r="A1069" s="44" t="s">
        <v>634</v>
      </c>
      <c r="B1069" s="34" t="s">
        <v>635</v>
      </c>
      <c r="C1069" s="150"/>
      <c r="D1069" s="127">
        <f>D1070</f>
        <v>159982</v>
      </c>
    </row>
    <row r="1070" spans="1:4" s="1" customFormat="1" ht="31.2" x14ac:dyDescent="0.3">
      <c r="A1070" s="44" t="s">
        <v>56</v>
      </c>
      <c r="B1070" s="10" t="s">
        <v>636</v>
      </c>
      <c r="C1070" s="150"/>
      <c r="D1070" s="127">
        <f>D1071+D1077+D1083</f>
        <v>159982</v>
      </c>
    </row>
    <row r="1071" spans="1:4" s="1" customFormat="1" ht="15.6" x14ac:dyDescent="0.3">
      <c r="A1071" s="44" t="s">
        <v>637</v>
      </c>
      <c r="B1071" s="10" t="s">
        <v>638</v>
      </c>
      <c r="C1071" s="150"/>
      <c r="D1071" s="127">
        <f>D1072</f>
        <v>20658</v>
      </c>
    </row>
    <row r="1072" spans="1:4" s="1" customFormat="1" ht="46.8" x14ac:dyDescent="0.3">
      <c r="A1072" s="43" t="s">
        <v>30</v>
      </c>
      <c r="B1072" s="12" t="s">
        <v>638</v>
      </c>
      <c r="C1072" s="12" t="s">
        <v>31</v>
      </c>
      <c r="D1072" s="122">
        <f>D1073</f>
        <v>20658</v>
      </c>
    </row>
    <row r="1073" spans="1:4" s="1" customFormat="1" ht="15.6" x14ac:dyDescent="0.3">
      <c r="A1073" s="43" t="s">
        <v>33</v>
      </c>
      <c r="B1073" s="12" t="s">
        <v>638</v>
      </c>
      <c r="C1073" s="12" t="s">
        <v>32</v>
      </c>
      <c r="D1073" s="122">
        <f>D1074+D1075+D1076</f>
        <v>20658</v>
      </c>
    </row>
    <row r="1074" spans="1:4" s="1" customFormat="1" ht="15.6" x14ac:dyDescent="0.3">
      <c r="A1074" s="45" t="s">
        <v>310</v>
      </c>
      <c r="B1074" s="12" t="s">
        <v>638</v>
      </c>
      <c r="C1074" s="12" t="s">
        <v>93</v>
      </c>
      <c r="D1074" s="122">
        <v>15543</v>
      </c>
    </row>
    <row r="1075" spans="1:4" s="1" customFormat="1" ht="15.6" x14ac:dyDescent="0.3">
      <c r="A1075" s="45" t="s">
        <v>95</v>
      </c>
      <c r="B1075" s="12" t="s">
        <v>638</v>
      </c>
      <c r="C1075" s="12" t="s">
        <v>94</v>
      </c>
      <c r="D1075" s="122">
        <v>421</v>
      </c>
    </row>
    <row r="1076" spans="1:4" s="1" customFormat="1" ht="31.2" x14ac:dyDescent="0.3">
      <c r="A1076" s="45" t="s">
        <v>181</v>
      </c>
      <c r="B1076" s="12" t="s">
        <v>638</v>
      </c>
      <c r="C1076" s="12" t="s">
        <v>180</v>
      </c>
      <c r="D1076" s="122">
        <v>4694</v>
      </c>
    </row>
    <row r="1077" spans="1:4" s="1" customFormat="1" ht="15.6" x14ac:dyDescent="0.3">
      <c r="A1077" s="44" t="s">
        <v>639</v>
      </c>
      <c r="B1077" s="10" t="s">
        <v>640</v>
      </c>
      <c r="C1077" s="19"/>
      <c r="D1077" s="120">
        <v>112510</v>
      </c>
    </row>
    <row r="1078" spans="1:4" s="1" customFormat="1" ht="46.8" x14ac:dyDescent="0.3">
      <c r="A1078" s="43" t="s">
        <v>30</v>
      </c>
      <c r="B1078" s="12" t="s">
        <v>640</v>
      </c>
      <c r="C1078" s="12" t="s">
        <v>31</v>
      </c>
      <c r="D1078" s="122">
        <v>112510</v>
      </c>
    </row>
    <row r="1079" spans="1:4" s="1" customFormat="1" ht="15.6" x14ac:dyDescent="0.3">
      <c r="A1079" s="43" t="s">
        <v>33</v>
      </c>
      <c r="B1079" s="12" t="s">
        <v>640</v>
      </c>
      <c r="C1079" s="12" t="s">
        <v>32</v>
      </c>
      <c r="D1079" s="122">
        <v>112510</v>
      </c>
    </row>
    <row r="1080" spans="1:4" s="1" customFormat="1" ht="15.6" x14ac:dyDescent="0.3">
      <c r="A1080" s="45" t="s">
        <v>310</v>
      </c>
      <c r="B1080" s="12" t="s">
        <v>640</v>
      </c>
      <c r="C1080" s="12" t="s">
        <v>93</v>
      </c>
      <c r="D1080" s="122">
        <v>86413</v>
      </c>
    </row>
    <row r="1081" spans="1:4" s="1" customFormat="1" ht="15.6" x14ac:dyDescent="0.3">
      <c r="A1081" s="45" t="s">
        <v>95</v>
      </c>
      <c r="B1081" s="12" t="s">
        <v>640</v>
      </c>
      <c r="C1081" s="152" t="s">
        <v>94</v>
      </c>
      <c r="D1081" s="122">
        <v>0</v>
      </c>
    </row>
    <row r="1082" spans="1:4" s="1" customFormat="1" ht="31.2" x14ac:dyDescent="0.3">
      <c r="A1082" s="45" t="s">
        <v>181</v>
      </c>
      <c r="B1082" s="12" t="s">
        <v>640</v>
      </c>
      <c r="C1082" s="152" t="s">
        <v>180</v>
      </c>
      <c r="D1082" s="122">
        <v>26097</v>
      </c>
    </row>
    <row r="1083" spans="1:4" s="1" customFormat="1" ht="15.6" x14ac:dyDescent="0.3">
      <c r="A1083" s="44" t="s">
        <v>641</v>
      </c>
      <c r="B1083" s="10" t="s">
        <v>642</v>
      </c>
      <c r="C1083" s="19"/>
      <c r="D1083" s="120">
        <f>D1084+D1088</f>
        <v>26814</v>
      </c>
    </row>
    <row r="1084" spans="1:4" s="1" customFormat="1" ht="15.6" x14ac:dyDescent="0.3">
      <c r="A1084" s="45" t="s">
        <v>643</v>
      </c>
      <c r="B1084" s="12" t="s">
        <v>642</v>
      </c>
      <c r="C1084" s="12" t="s">
        <v>15</v>
      </c>
      <c r="D1084" s="122">
        <f>D1085</f>
        <v>26737</v>
      </c>
    </row>
    <row r="1085" spans="1:4" s="1" customFormat="1" ht="15.6" x14ac:dyDescent="0.3">
      <c r="A1085" s="45" t="s">
        <v>17</v>
      </c>
      <c r="B1085" s="12" t="s">
        <v>642</v>
      </c>
      <c r="C1085" s="12" t="s">
        <v>16</v>
      </c>
      <c r="D1085" s="122">
        <f>D1086+D1087</f>
        <v>26737</v>
      </c>
    </row>
    <row r="1086" spans="1:4" s="1" customFormat="1" ht="15.6" x14ac:dyDescent="0.3">
      <c r="A1086" s="45" t="s">
        <v>576</v>
      </c>
      <c r="B1086" s="12" t="s">
        <v>642</v>
      </c>
      <c r="C1086" s="152" t="s">
        <v>525</v>
      </c>
      <c r="D1086" s="122">
        <v>9310</v>
      </c>
    </row>
    <row r="1087" spans="1:4" s="1" customFormat="1" ht="15.6" x14ac:dyDescent="0.3">
      <c r="A1087" s="45" t="s">
        <v>82</v>
      </c>
      <c r="B1087" s="12" t="s">
        <v>642</v>
      </c>
      <c r="C1087" s="152" t="s">
        <v>83</v>
      </c>
      <c r="D1087" s="122">
        <v>17427</v>
      </c>
    </row>
    <row r="1088" spans="1:4" s="1" customFormat="1" ht="15.6" x14ac:dyDescent="0.3">
      <c r="A1088" s="45" t="s">
        <v>13</v>
      </c>
      <c r="B1088" s="12" t="s">
        <v>642</v>
      </c>
      <c r="C1088" s="152" t="s">
        <v>14</v>
      </c>
      <c r="D1088" s="122">
        <f>D1089</f>
        <v>77</v>
      </c>
    </row>
    <row r="1089" spans="1:4" s="1" customFormat="1" ht="15.6" x14ac:dyDescent="0.3">
      <c r="A1089" s="43" t="s">
        <v>35</v>
      </c>
      <c r="B1089" s="12" t="s">
        <v>642</v>
      </c>
      <c r="C1089" s="152" t="s">
        <v>34</v>
      </c>
      <c r="D1089" s="122">
        <f>D1090</f>
        <v>77</v>
      </c>
    </row>
    <row r="1090" spans="1:4" s="1" customFormat="1" ht="15.6" x14ac:dyDescent="0.3">
      <c r="A1090" s="45" t="s">
        <v>84</v>
      </c>
      <c r="B1090" s="12" t="s">
        <v>642</v>
      </c>
      <c r="C1090" s="152" t="s">
        <v>85</v>
      </c>
      <c r="D1090" s="122">
        <v>77</v>
      </c>
    </row>
    <row r="1091" spans="1:4" s="1" customFormat="1" ht="31.2" x14ac:dyDescent="0.3">
      <c r="A1091" s="83" t="s">
        <v>631</v>
      </c>
      <c r="B1091" s="48" t="s">
        <v>626</v>
      </c>
      <c r="C1091" s="49"/>
      <c r="D1091" s="94">
        <f>D1092</f>
        <v>17128</v>
      </c>
    </row>
    <row r="1092" spans="1:4" s="1" customFormat="1" ht="31.2" x14ac:dyDescent="0.3">
      <c r="A1092" s="83" t="s">
        <v>237</v>
      </c>
      <c r="B1092" s="48" t="s">
        <v>627</v>
      </c>
      <c r="C1092" s="49"/>
      <c r="D1092" s="94">
        <f>D1093</f>
        <v>17128</v>
      </c>
    </row>
    <row r="1093" spans="1:4" s="1" customFormat="1" ht="15.6" x14ac:dyDescent="0.3">
      <c r="A1093" s="44" t="s">
        <v>157</v>
      </c>
      <c r="B1093" s="19" t="s">
        <v>628</v>
      </c>
      <c r="C1093" s="24"/>
      <c r="D1093" s="120">
        <f>D1094</f>
        <v>17128</v>
      </c>
    </row>
    <row r="1094" spans="1:4" s="1" customFormat="1" ht="15.6" x14ac:dyDescent="0.3">
      <c r="A1094" s="43" t="s">
        <v>22</v>
      </c>
      <c r="B1094" s="12" t="s">
        <v>628</v>
      </c>
      <c r="C1094" s="146" t="s">
        <v>15</v>
      </c>
      <c r="D1094" s="122">
        <f>D1095</f>
        <v>17128</v>
      </c>
    </row>
    <row r="1095" spans="1:4" s="1" customFormat="1" ht="15.6" x14ac:dyDescent="0.3">
      <c r="A1095" s="43" t="s">
        <v>17</v>
      </c>
      <c r="B1095" s="12" t="s">
        <v>628</v>
      </c>
      <c r="C1095" s="146" t="s">
        <v>16</v>
      </c>
      <c r="D1095" s="120">
        <f>D1096</f>
        <v>17128</v>
      </c>
    </row>
    <row r="1096" spans="1:4" s="1" customFormat="1" ht="15.6" x14ac:dyDescent="0.3">
      <c r="A1096" s="75" t="s">
        <v>576</v>
      </c>
      <c r="B1096" s="12" t="s">
        <v>628</v>
      </c>
      <c r="C1096" s="12" t="s">
        <v>525</v>
      </c>
      <c r="D1096" s="122">
        <v>17128</v>
      </c>
    </row>
    <row r="1097" spans="1:4" s="1" customFormat="1" ht="35.4" x14ac:dyDescent="0.35">
      <c r="A1097" s="129" t="s">
        <v>486</v>
      </c>
      <c r="B1097" s="36" t="s">
        <v>490</v>
      </c>
      <c r="C1097" s="37"/>
      <c r="D1097" s="124">
        <f>D1098</f>
        <v>13000</v>
      </c>
    </row>
    <row r="1098" spans="1:4" s="1" customFormat="1" ht="31.2" x14ac:dyDescent="0.3">
      <c r="A1098" s="83" t="s">
        <v>236</v>
      </c>
      <c r="B1098" s="85" t="s">
        <v>630</v>
      </c>
      <c r="C1098" s="20"/>
      <c r="D1098" s="119">
        <f>D1099+D1103</f>
        <v>13000</v>
      </c>
    </row>
    <row r="1099" spans="1:4" s="1" customFormat="1" ht="31.2" x14ac:dyDescent="0.3">
      <c r="A1099" s="44" t="s">
        <v>617</v>
      </c>
      <c r="B1099" s="18" t="s">
        <v>677</v>
      </c>
      <c r="C1099" s="19"/>
      <c r="D1099" s="120">
        <f>D1100</f>
        <v>12700</v>
      </c>
    </row>
    <row r="1100" spans="1:4" s="1" customFormat="1" ht="15.6" x14ac:dyDescent="0.3">
      <c r="A1100" s="43" t="s">
        <v>22</v>
      </c>
      <c r="B1100" s="13" t="s">
        <v>677</v>
      </c>
      <c r="C1100" s="12" t="s">
        <v>15</v>
      </c>
      <c r="D1100" s="122">
        <f>D1101</f>
        <v>12700</v>
      </c>
    </row>
    <row r="1101" spans="1:4" s="1" customFormat="1" ht="15.6" x14ac:dyDescent="0.3">
      <c r="A1101" s="43" t="s">
        <v>17</v>
      </c>
      <c r="B1101" s="13" t="s">
        <v>677</v>
      </c>
      <c r="C1101" s="12" t="s">
        <v>16</v>
      </c>
      <c r="D1101" s="122">
        <f>D1102</f>
        <v>12700</v>
      </c>
    </row>
    <row r="1102" spans="1:4" s="1" customFormat="1" ht="15.6" x14ac:dyDescent="0.3">
      <c r="A1102" s="45" t="s">
        <v>82</v>
      </c>
      <c r="B1102" s="13" t="s">
        <v>677</v>
      </c>
      <c r="C1102" s="12" t="s">
        <v>83</v>
      </c>
      <c r="D1102" s="122">
        <v>12700</v>
      </c>
    </row>
    <row r="1103" spans="1:4" s="1" customFormat="1" ht="15.6" x14ac:dyDescent="0.3">
      <c r="A1103" s="44" t="s">
        <v>618</v>
      </c>
      <c r="B1103" s="18" t="s">
        <v>629</v>
      </c>
      <c r="C1103" s="19"/>
      <c r="D1103" s="120">
        <f>D1104</f>
        <v>300</v>
      </c>
    </row>
    <row r="1104" spans="1:4" s="1" customFormat="1" ht="15.6" x14ac:dyDescent="0.3">
      <c r="A1104" s="43" t="s">
        <v>22</v>
      </c>
      <c r="B1104" s="13" t="s">
        <v>629</v>
      </c>
      <c r="C1104" s="12" t="s">
        <v>15</v>
      </c>
      <c r="D1104" s="122">
        <f>D1105</f>
        <v>300</v>
      </c>
    </row>
    <row r="1105" spans="1:4" s="1" customFormat="1" ht="15.6" x14ac:dyDescent="0.3">
      <c r="A1105" s="43" t="s">
        <v>17</v>
      </c>
      <c r="B1105" s="13" t="s">
        <v>629</v>
      </c>
      <c r="C1105" s="12" t="s">
        <v>16</v>
      </c>
      <c r="D1105" s="122">
        <f>D1106</f>
        <v>300</v>
      </c>
    </row>
    <row r="1106" spans="1:4" s="1" customFormat="1" ht="15.6" x14ac:dyDescent="0.3">
      <c r="A1106" s="45" t="s">
        <v>82</v>
      </c>
      <c r="B1106" s="13" t="s">
        <v>629</v>
      </c>
      <c r="C1106" s="12" t="s">
        <v>83</v>
      </c>
      <c r="D1106" s="122">
        <v>300</v>
      </c>
    </row>
    <row r="1107" spans="1:4" s="1" customFormat="1" ht="17.399999999999999" x14ac:dyDescent="0.3">
      <c r="A1107" s="84" t="s">
        <v>51</v>
      </c>
      <c r="B1107" s="32"/>
      <c r="C1107" s="35"/>
      <c r="D1107" s="118">
        <f>D5+D252+D349+D489+D562+D636+D740+D763+D782+D864+D933+D964+D1006+D1019+D1035+D1067+D1097</f>
        <v>7994239.2599999998</v>
      </c>
    </row>
    <row r="1108" spans="1:4" s="1" customFormat="1" ht="16.2" x14ac:dyDescent="0.35">
      <c r="A1108" s="153" t="s">
        <v>48</v>
      </c>
      <c r="B1108" s="16" t="s">
        <v>218</v>
      </c>
      <c r="C1108" s="17"/>
      <c r="D1108" s="154">
        <f>D1109+D1113+D1128+D1133</f>
        <v>23942</v>
      </c>
    </row>
    <row r="1109" spans="1:4" s="1" customFormat="1" ht="15.6" x14ac:dyDescent="0.3">
      <c r="A1109" s="44" t="s">
        <v>423</v>
      </c>
      <c r="B1109" s="18" t="s">
        <v>424</v>
      </c>
      <c r="C1109" s="19"/>
      <c r="D1109" s="120">
        <f>D1110</f>
        <v>200</v>
      </c>
    </row>
    <row r="1110" spans="1:4" s="1" customFormat="1" ht="15.6" x14ac:dyDescent="0.3">
      <c r="A1110" s="5" t="s">
        <v>22</v>
      </c>
      <c r="B1110" s="13" t="s">
        <v>424</v>
      </c>
      <c r="C1110" s="146">
        <v>200</v>
      </c>
      <c r="D1110" s="127">
        <f>D1111</f>
        <v>200</v>
      </c>
    </row>
    <row r="1111" spans="1:4" s="1" customFormat="1" ht="15.6" x14ac:dyDescent="0.3">
      <c r="A1111" s="5" t="s">
        <v>17</v>
      </c>
      <c r="B1111" s="13" t="s">
        <v>424</v>
      </c>
      <c r="C1111" s="146">
        <v>240</v>
      </c>
      <c r="D1111" s="127">
        <f>D1112</f>
        <v>200</v>
      </c>
    </row>
    <row r="1112" spans="1:4" s="1" customFormat="1" ht="15.6" x14ac:dyDescent="0.3">
      <c r="A1112" s="5" t="s">
        <v>82</v>
      </c>
      <c r="B1112" s="13" t="s">
        <v>424</v>
      </c>
      <c r="C1112" s="12" t="s">
        <v>83</v>
      </c>
      <c r="D1112" s="127">
        <v>200</v>
      </c>
    </row>
    <row r="1113" spans="1:4" s="1" customFormat="1" ht="15.6" x14ac:dyDescent="0.3">
      <c r="A1113" s="44" t="s">
        <v>1</v>
      </c>
      <c r="B1113" s="18" t="s">
        <v>219</v>
      </c>
      <c r="C1113" s="19"/>
      <c r="D1113" s="120">
        <f>D1114+D1120+D1124</f>
        <v>19887</v>
      </c>
    </row>
    <row r="1114" spans="1:4" s="1" customFormat="1" ht="46.8" x14ac:dyDescent="0.3">
      <c r="A1114" s="5" t="s">
        <v>39</v>
      </c>
      <c r="B1114" s="13" t="s">
        <v>219</v>
      </c>
      <c r="C1114" s="146">
        <v>100</v>
      </c>
      <c r="D1114" s="127">
        <f t="shared" ref="D1114" si="34">D1115</f>
        <v>16895</v>
      </c>
    </row>
    <row r="1115" spans="1:4" s="1" customFormat="1" ht="15.6" x14ac:dyDescent="0.3">
      <c r="A1115" s="5" t="s">
        <v>8</v>
      </c>
      <c r="B1115" s="13" t="s">
        <v>219</v>
      </c>
      <c r="C1115" s="146">
        <v>120</v>
      </c>
      <c r="D1115" s="127">
        <f>D1116+D1117+D1118+D1119</f>
        <v>16895</v>
      </c>
    </row>
    <row r="1116" spans="1:4" s="1" customFormat="1" ht="15.6" x14ac:dyDescent="0.3">
      <c r="A1116" s="5" t="s">
        <v>311</v>
      </c>
      <c r="B1116" s="13" t="s">
        <v>219</v>
      </c>
      <c r="C1116" s="12" t="s">
        <v>79</v>
      </c>
      <c r="D1116" s="127">
        <f>8558+836</f>
        <v>9394</v>
      </c>
    </row>
    <row r="1117" spans="1:4" s="1" customFormat="1" ht="31.2" x14ac:dyDescent="0.3">
      <c r="A1117" s="5" t="s">
        <v>80</v>
      </c>
      <c r="B1117" s="13" t="s">
        <v>219</v>
      </c>
      <c r="C1117" s="12" t="s">
        <v>81</v>
      </c>
      <c r="D1117" s="127">
        <f>2582+260</f>
        <v>2842</v>
      </c>
    </row>
    <row r="1118" spans="1:4" s="1" customFormat="1" ht="31.2" x14ac:dyDescent="0.3">
      <c r="A1118" s="45" t="s">
        <v>184</v>
      </c>
      <c r="B1118" s="13" t="s">
        <v>219</v>
      </c>
      <c r="C1118" s="12" t="s">
        <v>422</v>
      </c>
      <c r="D1118" s="127">
        <v>964</v>
      </c>
    </row>
    <row r="1119" spans="1:4" s="1" customFormat="1" ht="31.2" x14ac:dyDescent="0.3">
      <c r="A1119" s="45" t="s">
        <v>184</v>
      </c>
      <c r="B1119" s="13" t="s">
        <v>219</v>
      </c>
      <c r="C1119" s="12" t="s">
        <v>183</v>
      </c>
      <c r="D1119" s="127">
        <f>3365+330</f>
        <v>3695</v>
      </c>
    </row>
    <row r="1120" spans="1:4" s="1" customFormat="1" ht="15.6" x14ac:dyDescent="0.3">
      <c r="A1120" s="5" t="s">
        <v>22</v>
      </c>
      <c r="B1120" s="13" t="s">
        <v>219</v>
      </c>
      <c r="C1120" s="146">
        <v>200</v>
      </c>
      <c r="D1120" s="127">
        <f>D1121</f>
        <v>2833</v>
      </c>
    </row>
    <row r="1121" spans="1:4" s="1" customFormat="1" ht="15.6" x14ac:dyDescent="0.3">
      <c r="A1121" s="5" t="s">
        <v>17</v>
      </c>
      <c r="B1121" s="13" t="s">
        <v>219</v>
      </c>
      <c r="C1121" s="146">
        <v>240</v>
      </c>
      <c r="D1121" s="127">
        <f>D1122+D1123</f>
        <v>2833</v>
      </c>
    </row>
    <row r="1122" spans="1:4" s="1" customFormat="1" ht="15.6" x14ac:dyDescent="0.3">
      <c r="A1122" s="70" t="s">
        <v>524</v>
      </c>
      <c r="B1122" s="13" t="s">
        <v>219</v>
      </c>
      <c r="C1122" s="12" t="s">
        <v>525</v>
      </c>
      <c r="D1122" s="127">
        <v>1772</v>
      </c>
    </row>
    <row r="1123" spans="1:4" s="1" customFormat="1" ht="15.6" x14ac:dyDescent="0.3">
      <c r="A1123" s="5" t="s">
        <v>82</v>
      </c>
      <c r="B1123" s="13" t="s">
        <v>219</v>
      </c>
      <c r="C1123" s="12" t="s">
        <v>83</v>
      </c>
      <c r="D1123" s="127">
        <v>1061</v>
      </c>
    </row>
    <row r="1124" spans="1:4" s="1" customFormat="1" ht="15.6" x14ac:dyDescent="0.3">
      <c r="A1124" s="5" t="s">
        <v>13</v>
      </c>
      <c r="B1124" s="13" t="s">
        <v>219</v>
      </c>
      <c r="C1124" s="146">
        <v>800</v>
      </c>
      <c r="D1124" s="127">
        <f t="shared" ref="D1124" si="35">D1125</f>
        <v>159</v>
      </c>
    </row>
    <row r="1125" spans="1:4" s="1" customFormat="1" ht="15.6" x14ac:dyDescent="0.3">
      <c r="A1125" s="45" t="s">
        <v>35</v>
      </c>
      <c r="B1125" s="13" t="s">
        <v>219</v>
      </c>
      <c r="C1125" s="146">
        <v>850</v>
      </c>
      <c r="D1125" s="127">
        <f>D1126+D1127</f>
        <v>159</v>
      </c>
    </row>
    <row r="1126" spans="1:4" s="1" customFormat="1" ht="15.6" x14ac:dyDescent="0.3">
      <c r="A1126" s="45" t="s">
        <v>84</v>
      </c>
      <c r="B1126" s="13" t="s">
        <v>219</v>
      </c>
      <c r="C1126" s="12" t="s">
        <v>85</v>
      </c>
      <c r="D1126" s="127">
        <v>157</v>
      </c>
    </row>
    <row r="1127" spans="1:4" s="1" customFormat="1" ht="15.6" x14ac:dyDescent="0.3">
      <c r="A1127" s="45" t="s">
        <v>86</v>
      </c>
      <c r="B1127" s="13" t="s">
        <v>219</v>
      </c>
      <c r="C1127" s="12" t="s">
        <v>87</v>
      </c>
      <c r="D1127" s="127">
        <v>2</v>
      </c>
    </row>
    <row r="1128" spans="1:4" s="1" customFormat="1" ht="15.6" x14ac:dyDescent="0.3">
      <c r="A1128" s="44" t="s">
        <v>50</v>
      </c>
      <c r="B1128" s="18" t="s">
        <v>220</v>
      </c>
      <c r="C1128" s="19"/>
      <c r="D1128" s="120">
        <f>D1129</f>
        <v>2045</v>
      </c>
    </row>
    <row r="1129" spans="1:4" s="3" customFormat="1" ht="46.8" x14ac:dyDescent="0.3">
      <c r="A1129" s="5" t="s">
        <v>39</v>
      </c>
      <c r="B1129" s="13" t="s">
        <v>220</v>
      </c>
      <c r="C1129" s="146">
        <v>100</v>
      </c>
      <c r="D1129" s="127">
        <f>D1130</f>
        <v>2045</v>
      </c>
    </row>
    <row r="1130" spans="1:4" s="3" customFormat="1" ht="15.6" x14ac:dyDescent="0.3">
      <c r="A1130" s="5" t="s">
        <v>8</v>
      </c>
      <c r="B1130" s="13" t="s">
        <v>220</v>
      </c>
      <c r="C1130" s="146">
        <v>120</v>
      </c>
      <c r="D1130" s="127">
        <f>D1131+D1132</f>
        <v>2045</v>
      </c>
    </row>
    <row r="1131" spans="1:4" s="3" customFormat="1" ht="15.6" x14ac:dyDescent="0.3">
      <c r="A1131" s="45" t="s">
        <v>311</v>
      </c>
      <c r="B1131" s="13" t="s">
        <v>220</v>
      </c>
      <c r="C1131" s="12" t="s">
        <v>79</v>
      </c>
      <c r="D1131" s="122">
        <v>1571</v>
      </c>
    </row>
    <row r="1132" spans="1:4" s="3" customFormat="1" ht="31.2" x14ac:dyDescent="0.3">
      <c r="A1132" s="45" t="s">
        <v>184</v>
      </c>
      <c r="B1132" s="13" t="s">
        <v>220</v>
      </c>
      <c r="C1132" s="12" t="s">
        <v>183</v>
      </c>
      <c r="D1132" s="127">
        <v>474</v>
      </c>
    </row>
    <row r="1133" spans="1:4" s="3" customFormat="1" ht="15.6" x14ac:dyDescent="0.3">
      <c r="A1133" s="6" t="s">
        <v>76</v>
      </c>
      <c r="B1133" s="18" t="s">
        <v>221</v>
      </c>
      <c r="C1133" s="19"/>
      <c r="D1133" s="120">
        <f>D1134</f>
        <v>1810</v>
      </c>
    </row>
    <row r="1134" spans="1:4" s="3" customFormat="1" ht="46.8" x14ac:dyDescent="0.3">
      <c r="A1134" s="5" t="s">
        <v>39</v>
      </c>
      <c r="B1134" s="13" t="s">
        <v>221</v>
      </c>
      <c r="C1134" s="146">
        <v>100</v>
      </c>
      <c r="D1134" s="127">
        <f>D1135</f>
        <v>1810</v>
      </c>
    </row>
    <row r="1135" spans="1:4" s="3" customFormat="1" ht="15.6" x14ac:dyDescent="0.3">
      <c r="A1135" s="5" t="s">
        <v>8</v>
      </c>
      <c r="B1135" s="13" t="s">
        <v>221</v>
      </c>
      <c r="C1135" s="146">
        <v>120</v>
      </c>
      <c r="D1135" s="127">
        <f>D1136+D1137</f>
        <v>1810</v>
      </c>
    </row>
    <row r="1136" spans="1:4" s="3" customFormat="1" ht="15.6" x14ac:dyDescent="0.3">
      <c r="A1136" s="45" t="s">
        <v>311</v>
      </c>
      <c r="B1136" s="13" t="s">
        <v>221</v>
      </c>
      <c r="C1136" s="12" t="s">
        <v>79</v>
      </c>
      <c r="D1136" s="127">
        <v>1390</v>
      </c>
    </row>
    <row r="1137" spans="1:4" s="3" customFormat="1" ht="31.2" x14ac:dyDescent="0.3">
      <c r="A1137" s="45" t="s">
        <v>184</v>
      </c>
      <c r="B1137" s="13" t="s">
        <v>221</v>
      </c>
      <c r="C1137" s="12" t="s">
        <v>183</v>
      </c>
      <c r="D1137" s="127">
        <v>420</v>
      </c>
    </row>
    <row r="1138" spans="1:4" s="3" customFormat="1" ht="16.2" x14ac:dyDescent="0.35">
      <c r="A1138" s="105" t="s">
        <v>65</v>
      </c>
      <c r="B1138" s="16" t="s">
        <v>222</v>
      </c>
      <c r="C1138" s="17"/>
      <c r="D1138" s="154">
        <f>D1139+D1150+D1154</f>
        <v>4073</v>
      </c>
    </row>
    <row r="1139" spans="1:4" s="3" customFormat="1" ht="16.2" x14ac:dyDescent="0.35">
      <c r="A1139" s="45" t="s">
        <v>706</v>
      </c>
      <c r="B1139" s="13" t="s">
        <v>244</v>
      </c>
      <c r="C1139" s="17"/>
      <c r="D1139" s="122">
        <f>D1140+D1146</f>
        <v>3173</v>
      </c>
    </row>
    <row r="1140" spans="1:4" s="3" customFormat="1" ht="15.6" x14ac:dyDescent="0.3">
      <c r="A1140" s="44" t="s">
        <v>62</v>
      </c>
      <c r="B1140" s="18" t="s">
        <v>705</v>
      </c>
      <c r="C1140" s="19"/>
      <c r="D1140" s="120">
        <f>D1141+D1144</f>
        <v>3000</v>
      </c>
    </row>
    <row r="1141" spans="1:4" s="3" customFormat="1" ht="15.6" x14ac:dyDescent="0.3">
      <c r="A1141" s="45" t="s">
        <v>23</v>
      </c>
      <c r="B1141" s="13" t="s">
        <v>705</v>
      </c>
      <c r="C1141" s="12" t="s">
        <v>24</v>
      </c>
      <c r="D1141" s="122">
        <f>D1142</f>
        <v>1250</v>
      </c>
    </row>
    <row r="1142" spans="1:4" s="3" customFormat="1" ht="15.6" x14ac:dyDescent="0.3">
      <c r="A1142" s="147" t="s">
        <v>135</v>
      </c>
      <c r="B1142" s="13" t="s">
        <v>705</v>
      </c>
      <c r="C1142" s="12" t="s">
        <v>162</v>
      </c>
      <c r="D1142" s="122">
        <f>D1143</f>
        <v>1250</v>
      </c>
    </row>
    <row r="1143" spans="1:4" s="3" customFormat="1" ht="31.2" x14ac:dyDescent="0.3">
      <c r="A1143" s="147" t="s">
        <v>146</v>
      </c>
      <c r="B1143" s="13" t="s">
        <v>705</v>
      </c>
      <c r="C1143" s="12" t="s">
        <v>163</v>
      </c>
      <c r="D1143" s="122">
        <v>1250</v>
      </c>
    </row>
    <row r="1144" spans="1:4" s="3" customFormat="1" ht="15.6" x14ac:dyDescent="0.3">
      <c r="A1144" s="45" t="s">
        <v>13</v>
      </c>
      <c r="B1144" s="13" t="s">
        <v>705</v>
      </c>
      <c r="C1144" s="146">
        <v>800</v>
      </c>
      <c r="D1144" s="127">
        <f>D1145</f>
        <v>1750</v>
      </c>
    </row>
    <row r="1145" spans="1:4" s="3" customFormat="1" ht="15.6" x14ac:dyDescent="0.3">
      <c r="A1145" s="45" t="s">
        <v>2</v>
      </c>
      <c r="B1145" s="13" t="s">
        <v>705</v>
      </c>
      <c r="C1145" s="146">
        <v>870</v>
      </c>
      <c r="D1145" s="127">
        <v>1750</v>
      </c>
    </row>
    <row r="1146" spans="1:4" s="3" customFormat="1" ht="15.6" x14ac:dyDescent="0.3">
      <c r="A1146" s="44" t="s">
        <v>708</v>
      </c>
      <c r="B1146" s="18" t="s">
        <v>707</v>
      </c>
      <c r="C1146" s="146"/>
      <c r="D1146" s="120">
        <f>D1147</f>
        <v>173</v>
      </c>
    </row>
    <row r="1147" spans="1:4" s="3" customFormat="1" ht="15.6" x14ac:dyDescent="0.3">
      <c r="A1147" s="45" t="s">
        <v>13</v>
      </c>
      <c r="B1147" s="13" t="s">
        <v>707</v>
      </c>
      <c r="C1147" s="12" t="s">
        <v>14</v>
      </c>
      <c r="D1147" s="127">
        <f>D1148</f>
        <v>173</v>
      </c>
    </row>
    <row r="1148" spans="1:4" s="3" customFormat="1" ht="15.6" x14ac:dyDescent="0.3">
      <c r="A1148" s="45" t="s">
        <v>35</v>
      </c>
      <c r="B1148" s="13" t="s">
        <v>707</v>
      </c>
      <c r="C1148" s="12" t="s">
        <v>34</v>
      </c>
      <c r="D1148" s="127">
        <f>D1149</f>
        <v>173</v>
      </c>
    </row>
    <row r="1149" spans="1:4" s="3" customFormat="1" ht="15.6" x14ac:dyDescent="0.3">
      <c r="A1149" s="45" t="s">
        <v>437</v>
      </c>
      <c r="B1149" s="13" t="s">
        <v>707</v>
      </c>
      <c r="C1149" s="12" t="s">
        <v>436</v>
      </c>
      <c r="D1149" s="127">
        <v>173</v>
      </c>
    </row>
    <row r="1150" spans="1:4" s="3" customFormat="1" ht="15.6" x14ac:dyDescent="0.3">
      <c r="A1150" s="44" t="s">
        <v>52</v>
      </c>
      <c r="B1150" s="18" t="s">
        <v>223</v>
      </c>
      <c r="C1150" s="19"/>
      <c r="D1150" s="120">
        <f>D1151</f>
        <v>200</v>
      </c>
    </row>
    <row r="1151" spans="1:4" s="3" customFormat="1" ht="15.6" x14ac:dyDescent="0.3">
      <c r="A1151" s="45" t="s">
        <v>22</v>
      </c>
      <c r="B1151" s="13" t="s">
        <v>223</v>
      </c>
      <c r="C1151" s="146" t="s">
        <v>15</v>
      </c>
      <c r="D1151" s="127">
        <f>D1152</f>
        <v>200</v>
      </c>
    </row>
    <row r="1152" spans="1:4" s="3" customFormat="1" ht="15.6" x14ac:dyDescent="0.3">
      <c r="A1152" s="45" t="s">
        <v>17</v>
      </c>
      <c r="B1152" s="13" t="s">
        <v>223</v>
      </c>
      <c r="C1152" s="146" t="s">
        <v>16</v>
      </c>
      <c r="D1152" s="127">
        <f>D1153</f>
        <v>200</v>
      </c>
    </row>
    <row r="1153" spans="1:4" s="3" customFormat="1" ht="15.6" x14ac:dyDescent="0.3">
      <c r="A1153" s="45" t="s">
        <v>82</v>
      </c>
      <c r="B1153" s="13" t="s">
        <v>223</v>
      </c>
      <c r="C1153" s="12" t="s">
        <v>83</v>
      </c>
      <c r="D1153" s="127">
        <v>200</v>
      </c>
    </row>
    <row r="1154" spans="1:4" s="3" customFormat="1" ht="15.6" x14ac:dyDescent="0.3">
      <c r="A1154" s="44" t="s">
        <v>53</v>
      </c>
      <c r="B1154" s="18" t="s">
        <v>224</v>
      </c>
      <c r="C1154" s="19"/>
      <c r="D1154" s="120">
        <f>D1155</f>
        <v>700</v>
      </c>
    </row>
    <row r="1155" spans="1:4" s="3" customFormat="1" ht="15.6" x14ac:dyDescent="0.3">
      <c r="A1155" s="45" t="s">
        <v>23</v>
      </c>
      <c r="B1155" s="13" t="s">
        <v>224</v>
      </c>
      <c r="C1155" s="12" t="s">
        <v>24</v>
      </c>
      <c r="D1155" s="127">
        <v>700</v>
      </c>
    </row>
    <row r="1156" spans="1:4" s="3" customFormat="1" ht="15.6" x14ac:dyDescent="0.3">
      <c r="A1156" s="45" t="s">
        <v>69</v>
      </c>
      <c r="B1156" s="13" t="s">
        <v>224</v>
      </c>
      <c r="C1156" s="12" t="s">
        <v>70</v>
      </c>
      <c r="D1156" s="127">
        <v>700</v>
      </c>
    </row>
    <row r="1157" spans="1:4" s="3" customFormat="1" ht="17.399999999999999" x14ac:dyDescent="0.3">
      <c r="A1157" s="155" t="s">
        <v>107</v>
      </c>
      <c r="B1157" s="156"/>
      <c r="C1157" s="36"/>
      <c r="D1157" s="128">
        <f>D1108+D1138</f>
        <v>28015</v>
      </c>
    </row>
    <row r="1158" spans="1:4" s="3" customFormat="1" ht="17.399999999999999" x14ac:dyDescent="0.3">
      <c r="A1158" s="50" t="s">
        <v>41</v>
      </c>
      <c r="B1158" s="26"/>
      <c r="C1158" s="23"/>
      <c r="D1158" s="128">
        <f>D1107+D1157</f>
        <v>8022254.2599999998</v>
      </c>
    </row>
    <row r="1159" spans="1:4" s="3" customFormat="1" ht="17.399999999999999" x14ac:dyDescent="0.3">
      <c r="A1159" s="64"/>
      <c r="B1159" s="65"/>
      <c r="C1159" s="66"/>
      <c r="D1159" s="67"/>
    </row>
    <row r="1160" spans="1:4" s="3" customFormat="1" ht="17.399999999999999" x14ac:dyDescent="0.3">
      <c r="A1160" s="64"/>
      <c r="C1160" s="66"/>
      <c r="D1160" s="67"/>
    </row>
    <row r="1161" spans="1:4" s="3" customFormat="1" ht="18" x14ac:dyDescent="0.35">
      <c r="A1161" s="39" t="s">
        <v>74</v>
      </c>
      <c r="B1161" s="40"/>
      <c r="C1161" s="41"/>
      <c r="D1161" s="63" t="s">
        <v>75</v>
      </c>
    </row>
    <row r="1162" spans="1:4" s="3" customFormat="1" x14ac:dyDescent="0.25">
      <c r="A1162" s="30"/>
      <c r="B1162" s="29"/>
      <c r="C1162" s="27"/>
      <c r="D1162" s="54"/>
    </row>
    <row r="1163" spans="1:4" s="3" customFormat="1" x14ac:dyDescent="0.25">
      <c r="A1163" s="30"/>
      <c r="B1163" s="29"/>
      <c r="C1163" s="27"/>
      <c r="D1163" s="54"/>
    </row>
    <row r="1164" spans="1:4" s="3" customFormat="1" x14ac:dyDescent="0.25">
      <c r="A1164" s="30"/>
      <c r="B1164" s="29"/>
      <c r="C1164" s="27"/>
      <c r="D1164" s="54"/>
    </row>
    <row r="1165" spans="1:4" s="3" customFormat="1" x14ac:dyDescent="0.25">
      <c r="A1165" s="30"/>
      <c r="B1165" s="29"/>
      <c r="C1165" s="27"/>
      <c r="D1165" s="54"/>
    </row>
    <row r="1166" spans="1:4" s="3" customFormat="1" x14ac:dyDescent="0.25">
      <c r="A1166" s="30"/>
      <c r="B1166" s="29"/>
      <c r="C1166" s="27"/>
      <c r="D1166" s="54"/>
    </row>
    <row r="1167" spans="1:4" s="3" customFormat="1" x14ac:dyDescent="0.25">
      <c r="A1167" s="30"/>
      <c r="B1167" s="29"/>
      <c r="C1167" s="27"/>
      <c r="D1167" s="54"/>
    </row>
    <row r="1168" spans="1:4" s="3" customFormat="1" x14ac:dyDescent="0.25">
      <c r="A1168" s="30"/>
      <c r="B1168" s="29"/>
      <c r="C1168" s="27"/>
      <c r="D1168" s="54"/>
    </row>
    <row r="1169" spans="1:4" s="3" customFormat="1" x14ac:dyDescent="0.25">
      <c r="A1169" s="30"/>
      <c r="B1169" s="29"/>
      <c r="C1169" s="27"/>
      <c r="D1169" s="54"/>
    </row>
    <row r="1170" spans="1:4" s="3" customFormat="1" x14ac:dyDescent="0.25">
      <c r="A1170" s="30"/>
      <c r="B1170" s="29"/>
      <c r="C1170" s="27"/>
      <c r="D1170" s="54"/>
    </row>
    <row r="1171" spans="1:4" s="3" customFormat="1" x14ac:dyDescent="0.25">
      <c r="A1171" s="30"/>
      <c r="B1171" s="29"/>
      <c r="C1171" s="27"/>
      <c r="D1171" s="54"/>
    </row>
    <row r="1172" spans="1:4" s="3" customFormat="1" x14ac:dyDescent="0.25">
      <c r="A1172" s="30"/>
      <c r="B1172" s="29"/>
      <c r="C1172" s="27"/>
      <c r="D1172" s="54"/>
    </row>
    <row r="1173" spans="1:4" s="4" customFormat="1" ht="15.6" x14ac:dyDescent="0.3">
      <c r="A1173" s="30"/>
      <c r="B1173" s="29"/>
      <c r="C1173" s="27"/>
      <c r="D1173" s="54"/>
    </row>
  </sheetData>
  <autoFilter ref="A4:D1161"/>
  <mergeCells count="2">
    <mergeCell ref="A2:D2"/>
    <mergeCell ref="B1:D1"/>
  </mergeCells>
  <phoneticPr fontId="0" type="noConversion"/>
  <printOptions verticalCentered="1"/>
  <pageMargins left="0.78740157480314965" right="0.39370078740157483" top="0.19685039370078741" bottom="0.39370078740157483" header="0.15748031496062992" footer="0.23622047244094491"/>
  <pageSetup paperSize="9" scale="64" fitToHeight="28" orientation="portrait" blackAndWhite="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2016</vt:lpstr>
      <vt:lpstr>'2016'!Заголовки_для_печати</vt:lpstr>
      <vt:lpstr>'2016'!Область_печати</vt:lpstr>
    </vt:vector>
  </TitlesOfParts>
  <Company>MinFin MO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504_bei</dc:creator>
  <cp:lastModifiedBy>Дятлова</cp:lastModifiedBy>
  <cp:lastPrinted>2016-10-29T09:09:20Z</cp:lastPrinted>
  <dcterms:created xsi:type="dcterms:W3CDTF">2007-08-15T05:41:05Z</dcterms:created>
  <dcterms:modified xsi:type="dcterms:W3CDTF">2017-02-13T07:18:04Z</dcterms:modified>
</cp:coreProperties>
</file>